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chartsheets/sheet5.xml" ContentType="application/vnd.openxmlformats-officedocument.spreadsheetml.chart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20" yWindow="65176" windowWidth="23700" windowHeight="15100" tabRatio="500" activeTab="6"/>
  </bookViews>
  <sheets>
    <sheet name="US" sheetId="1" r:id="rId1"/>
    <sheet name="CAL" sheetId="2" r:id="rId2"/>
    <sheet name="LQ" sheetId="3" r:id="rId3"/>
    <sheet name="LQ (SORT)" sheetId="4" r:id="rId4"/>
    <sheet name="Chart LQ" sheetId="5" r:id="rId5"/>
    <sheet name="scatterplot" sheetId="6" r:id="rId6"/>
    <sheet name="shift-share for CAL vs. US" sheetId="7" r:id="rId7"/>
    <sheet name="Chart1" sheetId="8" r:id="rId8"/>
    <sheet name="Chart2" sheetId="9" r:id="rId9"/>
    <sheet name="Chart2 (2)" sheetId="10" r:id="rId10"/>
  </sheets>
  <definedNames/>
  <calcPr fullCalcOnLoad="1"/>
</workbook>
</file>

<file path=xl/sharedStrings.xml><?xml version="1.0" encoding="utf-8"?>
<sst xmlns="http://schemas.openxmlformats.org/spreadsheetml/2006/main" count="139" uniqueCount="70">
  <si>
    <t>N = Not comparable or not available; Q = Receipts not collected at state level for multiestablishment firms; r = revised</t>
  </si>
  <si>
    <t xml:space="preserve">More </t>
  </si>
  <si>
    <t>data</t>
  </si>
  <si>
    <t>NAICS</t>
  </si>
  <si>
    <t>code</t>
  </si>
  <si>
    <t>1997 NAICS Description</t>
  </si>
  <si>
    <t xml:space="preserve"> Establishments</t>
  </si>
  <si>
    <t xml:space="preserve"> Sales, receipts or shipments ($1,000)</t>
  </si>
  <si>
    <t xml:space="preserve"> Annual payroll ($1,000)</t>
  </si>
  <si>
    <t xml:space="preserve"> Paid employees</t>
  </si>
  <si>
    <t>% chg</t>
  </si>
  <si>
    <t xml:space="preserve"> Mining</t>
  </si>
  <si>
    <t xml:space="preserve"> Utilities</t>
  </si>
  <si>
    <t>Q</t>
  </si>
  <si>
    <t>N</t>
  </si>
  <si>
    <t xml:space="preserve"> Construction</t>
  </si>
  <si>
    <t xml:space="preserve"> 31-33</t>
  </si>
  <si>
    <t xml:space="preserve"> Manufacturing</t>
  </si>
  <si>
    <t xml:space="preserve"> Wholesale trade</t>
  </si>
  <si>
    <t xml:space="preserve"> 44-45</t>
  </si>
  <si>
    <t xml:space="preserve"> Retail trade</t>
  </si>
  <si>
    <t xml:space="preserve"> 48-49</t>
  </si>
  <si>
    <t xml:space="preserve"> Transportation &amp; warehousing</t>
  </si>
  <si>
    <t xml:space="preserve"> Information</t>
  </si>
  <si>
    <t xml:space="preserve"> Finance &amp; insurance</t>
  </si>
  <si>
    <t xml:space="preserve"> Real estate &amp; rental &amp; leasing</t>
  </si>
  <si>
    <t xml:space="preserve"> Professional, scientific, &amp; technical services</t>
  </si>
  <si>
    <t xml:space="preserve"> Management of companies and enterprises</t>
  </si>
  <si>
    <t xml:space="preserve"> Administrative, support, waste management, remediation services</t>
  </si>
  <si>
    <t xml:space="preserve"> Educational services</t>
  </si>
  <si>
    <t xml:space="preserve"> Health care &amp; social assistance</t>
  </si>
  <si>
    <t>r 93,793,815</t>
  </si>
  <si>
    <t xml:space="preserve"> Arts, entertainment, &amp; recreation</t>
  </si>
  <si>
    <t xml:space="preserve"> Accommodation &amp; foodservices</t>
  </si>
  <si>
    <t xml:space="preserve"> Other services (except public administration)</t>
  </si>
  <si>
    <t xml:space="preserve"> Data in formats for downloading</t>
  </si>
  <si>
    <t>2002-1997 Comparative Statistics in PDF</t>
  </si>
  <si>
    <t xml:space="preserve"> 2002 Economic Census by 2002 NAICS, including county, place, and metro area data and more detailed industries</t>
  </si>
  <si>
    <t xml:space="preserve"> 1997-1992 Comparative Statistics by 1987 SIC</t>
  </si>
  <si>
    <t xml:space="preserve">Source: 2002 Economic Census, Comparative Statistics,   Questions? </t>
  </si>
  <si>
    <t>CAL:  Paid employees (2002)</t>
  </si>
  <si>
    <t>US:  Paid employees (2002)</t>
  </si>
  <si>
    <t>Location Quotient (Employment)</t>
  </si>
  <si>
    <t>US:   percent change in employment, 1997 - 2002</t>
  </si>
  <si>
    <t xml:space="preserve">Census Bureau Links:   Home · Search · Subjects A-Z · FAQs · Data Tools · Catalog · Census 2000 · Quality · Privacy Policy · Contact Us </t>
  </si>
  <si>
    <t>Page Last Modified: July 31, 2006</t>
  </si>
  <si>
    <t xml:space="preserve">Comparative Statistics for United States </t>
  </si>
  <si>
    <t>You are here: 2002 Economic Census   Comparative Statistics  United States  All sector totals</t>
  </si>
  <si>
    <t>TOTAL</t>
  </si>
  <si>
    <t>Comparison:   California Payroll Change (1997 - 2002) vs</t>
  </si>
  <si>
    <t>1.  Payroll Change -- US, ALL SECTORS</t>
  </si>
  <si>
    <t>2. Payroll Change -- US, BY SECTOR</t>
  </si>
  <si>
    <t>3.  Residual -- "ascribed to "Competitiveness Difference between California and US"</t>
  </si>
  <si>
    <t>CAL:  ACTUAL PAYROLL CHANGE (PERCENT), 1997 - 2002</t>
  </si>
  <si>
    <t>US:  ACTUAL PAYROLL CHANGE (PERCENT), 1997 - 2002</t>
  </si>
  <si>
    <t>US:  Sector's share of total payroll (1997)</t>
  </si>
  <si>
    <t>CAL:  Sector's share of total Payroll (1997)</t>
  </si>
  <si>
    <t>Actual CAL payroll in 2002 (in $1000s)</t>
  </si>
  <si>
    <t>IF CALIFORNIA sector payrolls had grown at the rate of the national average (for each sector), what would have 2002 payroll been?</t>
  </si>
  <si>
    <t>Difference (which can be ascribed to competitiveness)</t>
  </si>
  <si>
    <t>percent change, 1997 - 2002</t>
  </si>
  <si>
    <t>Sector</t>
  </si>
  <si>
    <t>Percent of Total</t>
  </si>
  <si>
    <t xml:space="preserve"> </t>
  </si>
  <si>
    <t xml:space="preserve">2002 Economic Census </t>
  </si>
  <si>
    <t xml:space="preserve">Comparative Statistics for California </t>
  </si>
  <si>
    <t>Summary Statistics by 1997 NAICS</t>
  </si>
  <si>
    <t>You are here: 2002 Economic Census   Comparative Statistics  California  All sector totals</t>
  </si>
  <si>
    <t xml:space="preserve">All sector totals </t>
  </si>
  <si>
    <t>Data are in current dollars and have not been adjusted for inflation. Table includes only establishments of firms with payroll. Nonemployers are shown separately for 2002 and 1997. Introductory text includes scope, methodology, non-sampling error, and confidentiality protection. For descriptions of column headings and rows (industries), click on the appropriate underlined element in the table. "% chg" columns show percent change between 1997 and 2002. An alternate display has fewer columns.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</si>
</sst>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quot;$&quot;* #,##0.0_);_(&quot;$&quot;* \(#,##0.0\);_(&quot;$&quot;* &quot;-&quot;??_);_(@_)"/>
    <numFmt numFmtId="167" formatCode="_(&quot;$&quot;* #,##0_);_(&quot;$&quot;* \(#,##0\);_(&quot;$&quot;* &quot;-&quot;??_);_(@_)"/>
    <numFmt numFmtId="168" formatCode="_(* #,##0.0_);_(* \(#,##0.0\);_(* &quot;-&quot;??_);_(@_)"/>
    <numFmt numFmtId="169" formatCode="_(* #,##0_);_(* \(#,##0\);_(* &quot;-&quot;??_);_(@_)"/>
    <numFmt numFmtId="170" formatCode="\+&quot;$&quot;#,##0.00_);[Red]\-&quot;$&quot;#,##0.00"/>
    <numFmt numFmtId="171" formatCode="\+&quot;$&quot;#,##0.0_);[Red]\-&quot;$&quot;#,##0.0"/>
    <numFmt numFmtId="172" formatCode="\+&quot;$&quot;#,##0_);[Red]\-&quot;$&quot;#,##0"/>
    <numFmt numFmtId="173" formatCode="0.000000000000000%"/>
    <numFmt numFmtId="174" formatCode="0.0000000000000000%"/>
    <numFmt numFmtId="175" formatCode="0.00000000000000%"/>
    <numFmt numFmtId="176" formatCode="0.0000000000000%"/>
    <numFmt numFmtId="177" formatCode="0.000000000000%"/>
    <numFmt numFmtId="178" formatCode="0.00000000000%"/>
    <numFmt numFmtId="179" formatCode="0.0000000000%"/>
    <numFmt numFmtId="180" formatCode="0.000000000%"/>
    <numFmt numFmtId="181" formatCode="0.00000000%"/>
    <numFmt numFmtId="182" formatCode="0.0000000%"/>
    <numFmt numFmtId="183" formatCode="0.000000%"/>
    <numFmt numFmtId="184" formatCode="0.00000%"/>
    <numFmt numFmtId="185" formatCode="0.0000%"/>
    <numFmt numFmtId="186" formatCode="0.000%"/>
  </numFmts>
  <fonts count="18">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b/>
      <sz val="10"/>
      <color indexed="10"/>
      <name val="Verdana"/>
      <family val="0"/>
    </font>
    <font>
      <b/>
      <sz val="10"/>
      <color indexed="56"/>
      <name val="Verdana"/>
      <family val="0"/>
    </font>
    <font>
      <sz val="8"/>
      <name val="Verdana"/>
      <family val="0"/>
    </font>
    <font>
      <b/>
      <sz val="12"/>
      <name val="Verdana"/>
      <family val="0"/>
    </font>
    <font>
      <b/>
      <sz val="14"/>
      <name val="Verdana"/>
      <family val="0"/>
    </font>
    <font>
      <b/>
      <sz val="20"/>
      <name val="Verdana"/>
      <family val="0"/>
    </font>
    <font>
      <sz val="8"/>
      <name val="Arial Narrow"/>
      <family val="0"/>
    </font>
    <font>
      <sz val="9"/>
      <name val="Verdana"/>
      <family val="0"/>
    </font>
    <font>
      <sz val="10"/>
      <color indexed="18"/>
      <name val="Verdana"/>
      <family val="0"/>
    </font>
    <font>
      <sz val="10"/>
      <name val="Arial Narrow"/>
      <family val="0"/>
    </font>
    <font>
      <sz val="8"/>
      <color indexed="23"/>
      <name val="Verdana"/>
      <family val="0"/>
    </font>
    <font>
      <sz val="10"/>
      <color indexed="18"/>
      <name val="Arial Narrow"/>
      <family val="0"/>
    </font>
  </fonts>
  <fills count="2">
    <fill>
      <patternFill/>
    </fill>
    <fill>
      <patternFill patternType="gray125"/>
    </fill>
  </fills>
  <borders count="7">
    <border>
      <left/>
      <right/>
      <top/>
      <bottom/>
      <diagonal/>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3" fontId="0" fillId="0" borderId="0" xfId="0" applyNumberFormat="1" applyAlignment="1">
      <alignment/>
    </xf>
    <xf numFmtId="0" fontId="0" fillId="0" borderId="0" xfId="0" applyAlignment="1">
      <alignment wrapText="1"/>
    </xf>
    <xf numFmtId="0" fontId="1" fillId="0" borderId="0" xfId="0" applyFont="1" applyAlignment="1">
      <alignment/>
    </xf>
    <xf numFmtId="0" fontId="1" fillId="0" borderId="0" xfId="0" applyFont="1" applyAlignment="1">
      <alignment wrapText="1"/>
    </xf>
    <xf numFmtId="164" fontId="1" fillId="0" borderId="0" xfId="21" applyNumberFormat="1" applyFont="1" applyAlignment="1">
      <alignment/>
    </xf>
    <xf numFmtId="0" fontId="0" fillId="0" borderId="0" xfId="0" applyAlignment="1">
      <alignment horizontal="center"/>
    </xf>
    <xf numFmtId="9" fontId="0" fillId="0" borderId="0" xfId="21" applyAlignment="1">
      <alignment/>
    </xf>
    <xf numFmtId="0" fontId="6" fillId="0" borderId="0" xfId="0" applyFont="1" applyAlignment="1">
      <alignment horizontal="right" wrapText="1"/>
    </xf>
    <xf numFmtId="9" fontId="6" fillId="0" borderId="0" xfId="21" applyFont="1" applyAlignment="1">
      <alignment wrapText="1"/>
    </xf>
    <xf numFmtId="0" fontId="7" fillId="0" borderId="0" xfId="0" applyFont="1" applyAlignment="1">
      <alignment horizontal="right" wrapText="1"/>
    </xf>
    <xf numFmtId="9" fontId="7" fillId="0" borderId="0" xfId="21" applyNumberFormat="1" applyFont="1" applyAlignment="1">
      <alignment horizontal="right"/>
    </xf>
    <xf numFmtId="0" fontId="6" fillId="0" borderId="1" xfId="0" applyFont="1" applyBorder="1" applyAlignment="1">
      <alignment horizontal="right" wrapText="1"/>
    </xf>
    <xf numFmtId="9" fontId="6" fillId="0" borderId="2" xfId="21" applyFont="1" applyBorder="1" applyAlignment="1">
      <alignment wrapText="1"/>
    </xf>
    <xf numFmtId="0" fontId="7" fillId="0" borderId="1" xfId="0" applyFont="1" applyBorder="1" applyAlignment="1">
      <alignment horizontal="right" wrapText="1"/>
    </xf>
    <xf numFmtId="9" fontId="7" fillId="0" borderId="2" xfId="21" applyNumberFormat="1" applyFont="1" applyBorder="1" applyAlignment="1">
      <alignment horizontal="right"/>
    </xf>
    <xf numFmtId="43" fontId="0" fillId="0" borderId="0" xfId="15" applyAlignment="1">
      <alignment/>
    </xf>
    <xf numFmtId="169" fontId="0" fillId="0" borderId="0" xfId="15" applyNumberFormat="1" applyAlignment="1">
      <alignment/>
    </xf>
    <xf numFmtId="172" fontId="0" fillId="0" borderId="0" xfId="0" applyNumberFormat="1" applyAlignment="1">
      <alignment/>
    </xf>
    <xf numFmtId="0" fontId="0" fillId="0" borderId="0" xfId="0" applyAlignment="1">
      <alignment horizontal="left"/>
    </xf>
    <xf numFmtId="164" fontId="0" fillId="0" borderId="0" xfId="21" applyNumberFormat="1" applyAlignment="1">
      <alignment/>
    </xf>
    <xf numFmtId="0" fontId="1" fillId="0" borderId="0" xfId="0" applyFont="1" applyAlignment="1">
      <alignment horizontal="left"/>
    </xf>
    <xf numFmtId="164" fontId="0" fillId="0" borderId="0" xfId="21" applyNumberFormat="1" applyAlignment="1">
      <alignment/>
    </xf>
    <xf numFmtId="43" fontId="0" fillId="0" borderId="0" xfId="15" applyAlignment="1">
      <alignment/>
    </xf>
    <xf numFmtId="0" fontId="1" fillId="0" borderId="3" xfId="0" applyFont="1" applyBorder="1" applyAlignment="1">
      <alignment horizontal="center"/>
    </xf>
    <xf numFmtId="0" fontId="1" fillId="0" borderId="4" xfId="0" applyFont="1" applyBorder="1" applyAlignment="1">
      <alignment wrapText="1"/>
    </xf>
    <xf numFmtId="9" fontId="6" fillId="0" borderId="5" xfId="21" applyFont="1" applyBorder="1" applyAlignment="1">
      <alignment wrapText="1"/>
    </xf>
    <xf numFmtId="9" fontId="6" fillId="0" borderId="4" xfId="21" applyFont="1" applyBorder="1" applyAlignment="1">
      <alignment wrapText="1"/>
    </xf>
    <xf numFmtId="9" fontId="7" fillId="0" borderId="5" xfId="21" applyNumberFormat="1" applyFont="1" applyBorder="1" applyAlignment="1">
      <alignment horizontal="right"/>
    </xf>
    <xf numFmtId="9" fontId="7" fillId="0" borderId="4" xfId="21" applyNumberFormat="1" applyFont="1" applyBorder="1" applyAlignment="1">
      <alignment horizontal="right"/>
    </xf>
    <xf numFmtId="169" fontId="1" fillId="0" borderId="4" xfId="15" applyNumberFormat="1" applyFont="1" applyBorder="1" applyAlignment="1">
      <alignment/>
    </xf>
    <xf numFmtId="3" fontId="1" fillId="0" borderId="4" xfId="0" applyNumberFormat="1" applyFont="1" applyBorder="1" applyAlignment="1">
      <alignment/>
    </xf>
    <xf numFmtId="172" fontId="1" fillId="0" borderId="6" xfId="0"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Verdana"/>
                <a:ea typeface="Verdana"/>
                <a:cs typeface="Verdana"/>
              </a:rPr>
              <a:t>Location Quotient (Employment):  California relative to the United States, 2002</a:t>
            </a:r>
          </a:p>
        </c:rich>
      </c:tx>
      <c:layout/>
      <c:spPr>
        <a:noFill/>
        <a:ln>
          <a:noFill/>
        </a:ln>
      </c:spPr>
    </c:title>
    <c:plotArea>
      <c:layout/>
      <c:barChart>
        <c:barDir val="bar"/>
        <c:grouping val="clustered"/>
        <c:varyColors val="0"/>
        <c:ser>
          <c:idx val="0"/>
          <c:order val="0"/>
          <c:tx>
            <c:strRef>
              <c:f>'LQ (SORT)'!$G$12</c:f>
              <c:strCache>
                <c:ptCount val="1"/>
                <c:pt idx="0">
                  <c:v>Location Quotient (Employment)</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'LQ (SORT)'!$B$13:$B$30</c:f>
              <c:strCache>
                <c:ptCount val="18"/>
                <c:pt idx="0">
                  <c:v> Professional, scientific, &amp; technical services</c:v>
                </c:pt>
                <c:pt idx="1">
                  <c:v> Arts, entertainment, &amp; recreation</c:v>
                </c:pt>
                <c:pt idx="2">
                  <c:v> Information</c:v>
                </c:pt>
                <c:pt idx="3">
                  <c:v> Educational services</c:v>
                </c:pt>
                <c:pt idx="4">
                  <c:v> Real estate &amp; rental &amp; leasing</c:v>
                </c:pt>
                <c:pt idx="5">
                  <c:v> Wholesale trade</c:v>
                </c:pt>
                <c:pt idx="6">
                  <c:v> Construction</c:v>
                </c:pt>
                <c:pt idx="7">
                  <c:v> Other services (except public administration)</c:v>
                </c:pt>
                <c:pt idx="8">
                  <c:v> Accommodation &amp; foodservices</c:v>
                </c:pt>
                <c:pt idx="9">
                  <c:v> Administrative, support, waste management, remediation services</c:v>
                </c:pt>
                <c:pt idx="10">
                  <c:v> Manufacturing</c:v>
                </c:pt>
                <c:pt idx="11">
                  <c:v> Transportation &amp; warehousing</c:v>
                </c:pt>
                <c:pt idx="12">
                  <c:v> Retail trade</c:v>
                </c:pt>
                <c:pt idx="13">
                  <c:v> Finance &amp; insurance</c:v>
                </c:pt>
                <c:pt idx="14">
                  <c:v> Management of companies and enterprises</c:v>
                </c:pt>
                <c:pt idx="15">
                  <c:v> Health care &amp; social assistance</c:v>
                </c:pt>
                <c:pt idx="16">
                  <c:v> Utilities</c:v>
                </c:pt>
                <c:pt idx="17">
                  <c:v> Mining</c:v>
                </c:pt>
              </c:strCache>
            </c:strRef>
          </c:cat>
          <c:val>
            <c:numRef>
              <c:f>'LQ (SORT)'!$G$13:$G$30</c:f>
              <c:numCache>
                <c:ptCount val="18"/>
                <c:pt idx="0">
                  <c:v>1.4082374570821472</c:v>
                </c:pt>
                <c:pt idx="1">
                  <c:v>1.3474852645975113</c:v>
                </c:pt>
                <c:pt idx="2">
                  <c:v>1.3031658335430427</c:v>
                </c:pt>
                <c:pt idx="3">
                  <c:v>1.26746905090067</c:v>
                </c:pt>
                <c:pt idx="4">
                  <c:v>1.2180198135566287</c:v>
                </c:pt>
                <c:pt idx="5">
                  <c:v>1.1970528272143324</c:v>
                </c:pt>
                <c:pt idx="6">
                  <c:v>1.0496901039564062</c:v>
                </c:pt>
                <c:pt idx="7">
                  <c:v>1.0156993646776835</c:v>
                </c:pt>
                <c:pt idx="8">
                  <c:v>0.9819784022533494</c:v>
                </c:pt>
                <c:pt idx="9">
                  <c:v>0.9799125539618233</c:v>
                </c:pt>
                <c:pt idx="10">
                  <c:v>0.9499233486312572</c:v>
                </c:pt>
                <c:pt idx="11">
                  <c:v>0.9440627313800684</c:v>
                </c:pt>
                <c:pt idx="12">
                  <c:v>0.9030044947245859</c:v>
                </c:pt>
                <c:pt idx="13">
                  <c:v>0.8989030583698582</c:v>
                </c:pt>
                <c:pt idx="14">
                  <c:v>0.8951676106735186</c:v>
                </c:pt>
                <c:pt idx="15">
                  <c:v>0.8268817703023092</c:v>
                </c:pt>
                <c:pt idx="16">
                  <c:v>0.7518744839172198</c:v>
                </c:pt>
                <c:pt idx="17">
                  <c:v>0.3647432942432913</c:v>
                </c:pt>
              </c:numCache>
            </c:numRef>
          </c:val>
        </c:ser>
        <c:axId val="40638222"/>
        <c:axId val="30199679"/>
      </c:barChart>
      <c:catAx>
        <c:axId val="40638222"/>
        <c:scaling>
          <c:orientation val="minMax"/>
        </c:scaling>
        <c:axPos val="l"/>
        <c:delete val="0"/>
        <c:numFmt formatCode="General" sourceLinked="1"/>
        <c:majorTickMark val="out"/>
        <c:minorTickMark val="none"/>
        <c:tickLblPos val="nextTo"/>
        <c:txPr>
          <a:bodyPr/>
          <a:lstStyle/>
          <a:p>
            <a:pPr>
              <a:defRPr lang="en-US" cap="none" sz="900" b="0" i="0" u="none" baseline="0">
                <a:latin typeface="Verdana"/>
                <a:ea typeface="Verdana"/>
                <a:cs typeface="Verdana"/>
              </a:defRPr>
            </a:pPr>
          </a:p>
        </c:txPr>
        <c:crossAx val="30199679"/>
        <c:crossesAt val="1"/>
        <c:auto val="1"/>
        <c:lblOffset val="100"/>
        <c:noMultiLvlLbl val="0"/>
      </c:catAx>
      <c:valAx>
        <c:axId val="30199679"/>
        <c:scaling>
          <c:orientation val="minMax"/>
        </c:scaling>
        <c:axPos val="b"/>
        <c:majorGridlines/>
        <c:delete val="0"/>
        <c:numFmt formatCode="General" sourceLinked="1"/>
        <c:majorTickMark val="out"/>
        <c:minorTickMark val="none"/>
        <c:tickLblPos val="nextTo"/>
        <c:crossAx val="40638222"/>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Verdana"/>
          <a:ea typeface="Verdana"/>
          <a:cs typeface="Verdana"/>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Verdana"/>
                <a:ea typeface="Verdana"/>
                <a:cs typeface="Verdana"/>
              </a:rPr>
              <a:t>Percent change in employment, 1997 - 2002 and Location Quotient (2002), by Industrial Sector, United States (Source: 2002 Economic Census, Comparative Statistics)</a:t>
            </a:r>
          </a:p>
        </c:rich>
      </c:tx>
      <c:layout/>
      <c:spPr>
        <a:noFill/>
        <a:ln>
          <a:noFill/>
        </a:ln>
      </c:spPr>
    </c:title>
    <c:plotArea>
      <c:layout/>
      <c:scatterChart>
        <c:scatterStyle val="lineMarker"/>
        <c:varyColors val="0"/>
        <c:ser>
          <c:idx val="0"/>
          <c:order val="0"/>
          <c:tx>
            <c:strRef>
              <c:f>LQ!$I$12</c:f>
              <c:strCache>
                <c:ptCount val="1"/>
                <c:pt idx="0">
                  <c:v>US:   percent change in employment, 1997 - 2002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90"/>
              </a:solidFill>
              <a:ln>
                <a:solidFill>
                  <a:srgbClr val="000090"/>
                </a:solidFill>
              </a:ln>
            </c:spPr>
          </c:marker>
          <c:dPt>
            <c:idx val="14"/>
            <c:spPr>
              <a:ln w="3175">
                <a:noFill/>
              </a:ln>
            </c:spPr>
            <c:marker>
              <c:size val="7"/>
              <c:spPr>
                <a:solidFill>
                  <a:srgbClr val="000090"/>
                </a:solidFill>
                <a:ln>
                  <a:solidFill>
                    <a:srgbClr val="000090"/>
                  </a:solidFill>
                </a:ln>
              </c:spPr>
            </c:marker>
          </c:dPt>
          <c:dLbls>
            <c:dLbl>
              <c:idx val="0"/>
              <c:tx>
                <c:rich>
                  <a:bodyPr vert="horz" rot="0" anchor="ctr"/>
                  <a:lstStyle/>
                  <a:p>
                    <a:pPr algn="ctr">
                      <a:defRPr/>
                    </a:pPr>
                    <a:r>
                      <a:rPr lang="en-US" cap="none" sz="1000" b="0" i="0" u="none" baseline="0">
                        <a:solidFill>
                          <a:srgbClr val="000090"/>
                        </a:solidFill>
                      </a:rPr>
                      <a:t>Mining</a:t>
                    </a:r>
                  </a:p>
                </c:rich>
              </c:tx>
              <c:numFmt formatCode="General" sourceLinked="1"/>
              <c:spPr>
                <a:noFill/>
                <a:ln>
                  <a:noFill/>
                </a:ln>
              </c:spPr>
              <c:showLegendKey val="0"/>
              <c:showVal val="1"/>
              <c:showBubbleSize val="0"/>
              <c:showCatName val="0"/>
              <c:showSerName val="0"/>
              <c:showPercent val="0"/>
            </c:dLbl>
            <c:dLbl>
              <c:idx val="1"/>
              <c:tx>
                <c:rich>
                  <a:bodyPr vert="horz" rot="0" anchor="ctr"/>
                  <a:lstStyle/>
                  <a:p>
                    <a:pPr algn="ctr">
                      <a:defRPr/>
                    </a:pPr>
                    <a:r>
                      <a:rPr lang="en-US" cap="none" sz="1000" b="0" i="0" u="none" baseline="0">
                        <a:solidFill>
                          <a:srgbClr val="000090"/>
                        </a:solidFill>
                      </a:rPr>
                      <a:t>Utilities</a:t>
                    </a:r>
                  </a:p>
                </c:rich>
              </c:tx>
              <c:numFmt formatCode="General" sourceLinked="1"/>
              <c:spPr>
                <a:noFill/>
                <a:ln>
                  <a:noFill/>
                </a:ln>
              </c:spPr>
              <c:showLegendKey val="0"/>
              <c:showVal val="1"/>
              <c:showBubbleSize val="0"/>
              <c:showCatName val="0"/>
              <c:showSerName val="0"/>
              <c:showPercent val="0"/>
            </c:dLbl>
            <c:dLbl>
              <c:idx val="2"/>
              <c:tx>
                <c:rich>
                  <a:bodyPr vert="horz" rot="0" anchor="ctr"/>
                  <a:lstStyle/>
                  <a:p>
                    <a:pPr algn="ctr">
                      <a:defRPr/>
                    </a:pPr>
                    <a:r>
                      <a:rPr lang="en-US" cap="none" sz="1000" b="0" i="0" u="none" baseline="0">
                        <a:solidFill>
                          <a:srgbClr val="000090"/>
                        </a:solidFill>
                      </a:rPr>
                      <a:t>Construction</a:t>
                    </a:r>
                  </a:p>
                </c:rich>
              </c:tx>
              <c:numFmt formatCode="General" sourceLinked="1"/>
              <c:spPr>
                <a:noFill/>
                <a:ln>
                  <a:noFill/>
                </a:ln>
              </c:spPr>
              <c:showLegendKey val="0"/>
              <c:showVal val="1"/>
              <c:showBubbleSize val="0"/>
              <c:showCatName val="0"/>
              <c:showSerName val="0"/>
              <c:showPercent val="0"/>
            </c:dLbl>
            <c:dLbl>
              <c:idx val="3"/>
              <c:tx>
                <c:rich>
                  <a:bodyPr vert="horz" rot="0" anchor="ctr"/>
                  <a:lstStyle/>
                  <a:p>
                    <a:pPr algn="ctr">
                      <a:defRPr/>
                    </a:pPr>
                    <a:r>
                      <a:rPr lang="en-US" cap="none" sz="1000" b="0" i="0" u="none" baseline="0">
                        <a:solidFill>
                          <a:srgbClr val="000090"/>
                        </a:solidFill>
                      </a:rPr>
                      <a:t>Manufacturing</a:t>
                    </a:r>
                  </a:p>
                </c:rich>
              </c:tx>
              <c:numFmt formatCode="General" sourceLinked="1"/>
              <c:spPr>
                <a:noFill/>
                <a:ln>
                  <a:noFill/>
                </a:ln>
              </c:spPr>
              <c:showLegendKey val="0"/>
              <c:showVal val="1"/>
              <c:showBubbleSize val="0"/>
              <c:showCatName val="0"/>
              <c:showSerName val="0"/>
              <c:showPercent val="0"/>
            </c:dLbl>
            <c:dLbl>
              <c:idx val="4"/>
              <c:tx>
                <c:rich>
                  <a:bodyPr vert="horz" rot="0" anchor="ctr"/>
                  <a:lstStyle/>
                  <a:p>
                    <a:pPr algn="ctr">
                      <a:defRPr/>
                    </a:pPr>
                    <a:r>
                      <a:rPr lang="en-US" cap="none" sz="1000" b="0" i="0" u="none" baseline="0">
                        <a:solidFill>
                          <a:srgbClr val="000090"/>
                        </a:solidFill>
                      </a:rPr>
                      <a:t>Wholesale Trade</a:t>
                    </a:r>
                  </a:p>
                </c:rich>
              </c:tx>
              <c:numFmt formatCode="General" sourceLinked="1"/>
              <c:spPr>
                <a:noFill/>
                <a:ln>
                  <a:noFill/>
                </a:ln>
              </c:spPr>
              <c:showLegendKey val="0"/>
              <c:showVal val="1"/>
              <c:showBubbleSize val="0"/>
              <c:showCatName val="0"/>
              <c:showSerName val="0"/>
              <c:showPercent val="0"/>
            </c:dLbl>
            <c:dLbl>
              <c:idx val="5"/>
              <c:tx>
                <c:rich>
                  <a:bodyPr vert="horz" rot="0" anchor="ctr"/>
                  <a:lstStyle/>
                  <a:p>
                    <a:pPr algn="ctr">
                      <a:defRPr/>
                    </a:pPr>
                    <a:r>
                      <a:rPr lang="en-US" cap="none" sz="1000" b="0" i="0" u="none" baseline="0">
                        <a:solidFill>
                          <a:srgbClr val="000090"/>
                        </a:solidFill>
                      </a:rPr>
                      <a:t>retail trade</a:t>
                    </a:r>
                  </a:p>
                </c:rich>
              </c:tx>
              <c:numFmt formatCode="General" sourceLinked="1"/>
              <c:spPr>
                <a:noFill/>
                <a:ln>
                  <a:noFill/>
                </a:ln>
              </c:spPr>
              <c:showLegendKey val="0"/>
              <c:showVal val="1"/>
              <c:showBubbleSize val="0"/>
              <c:showCatName val="0"/>
              <c:showSerName val="0"/>
              <c:showPercent val="0"/>
            </c:dLbl>
            <c:dLbl>
              <c:idx val="6"/>
              <c:tx>
                <c:rich>
                  <a:bodyPr vert="horz" rot="0" anchor="ctr"/>
                  <a:lstStyle/>
                  <a:p>
                    <a:pPr algn="ctr">
                      <a:defRPr/>
                    </a:pPr>
                    <a:r>
                      <a:rPr lang="en-US" cap="none" sz="1000" b="0" i="0" u="none" baseline="0">
                        <a:solidFill>
                          <a:srgbClr val="000090"/>
                        </a:solidFill>
                      </a:rPr>
                      <a:t>Transportation, Warehousing</a:t>
                    </a:r>
                  </a:p>
                </c:rich>
              </c:tx>
              <c:numFmt formatCode="General" sourceLinked="1"/>
              <c:spPr>
                <a:noFill/>
                <a:ln>
                  <a:noFill/>
                </a:ln>
              </c:spPr>
              <c:showLegendKey val="0"/>
              <c:showVal val="1"/>
              <c:showBubbleSize val="0"/>
              <c:showCatName val="0"/>
              <c:showSerName val="0"/>
              <c:showPercent val="0"/>
            </c:dLbl>
            <c:dLbl>
              <c:idx val="7"/>
              <c:tx>
                <c:rich>
                  <a:bodyPr vert="horz" rot="0" anchor="ctr"/>
                  <a:lstStyle/>
                  <a:p>
                    <a:pPr algn="ctr">
                      <a:defRPr/>
                    </a:pPr>
                    <a:r>
                      <a:rPr lang="en-US" cap="none" sz="1000" b="0" i="0" u="none" baseline="0">
                        <a:solidFill>
                          <a:srgbClr val="000090"/>
                        </a:solidFill>
                      </a:rPr>
                      <a:t>Information</a:t>
                    </a:r>
                  </a:p>
                </c:rich>
              </c:tx>
              <c:numFmt formatCode="General" sourceLinked="1"/>
              <c:spPr>
                <a:noFill/>
                <a:ln>
                  <a:noFill/>
                </a:ln>
              </c:spPr>
              <c:showLegendKey val="0"/>
              <c:showVal val="1"/>
              <c:showBubbleSize val="0"/>
              <c:showCatName val="0"/>
              <c:showSerName val="0"/>
              <c:showPercent val="0"/>
            </c:dLbl>
            <c:dLbl>
              <c:idx val="8"/>
              <c:delete val="1"/>
            </c:dLbl>
            <c:dLbl>
              <c:idx val="9"/>
              <c:tx>
                <c:rich>
                  <a:bodyPr vert="horz" rot="0" anchor="ctr"/>
                  <a:lstStyle/>
                  <a:p>
                    <a:pPr algn="ctr">
                      <a:defRPr/>
                    </a:pPr>
                    <a:r>
                      <a:rPr lang="en-US" cap="none" sz="1000" b="0" i="0" u="none" baseline="0">
                        <a:solidFill>
                          <a:srgbClr val="000090"/>
                        </a:solidFill>
                      </a:rPr>
                      <a:t>Real estate</a:t>
                    </a:r>
                  </a:p>
                </c:rich>
              </c:tx>
              <c:numFmt formatCode="General" sourceLinked="1"/>
              <c:spPr>
                <a:noFill/>
                <a:ln>
                  <a:noFill/>
                </a:ln>
              </c:spPr>
              <c:showLegendKey val="0"/>
              <c:showVal val="1"/>
              <c:showBubbleSize val="0"/>
              <c:showCatName val="0"/>
              <c:showSerName val="0"/>
              <c:showPercent val="0"/>
            </c:dLbl>
            <c:dLbl>
              <c:idx val="10"/>
              <c:tx>
                <c:rich>
                  <a:bodyPr vert="horz" rot="0" anchor="ctr"/>
                  <a:lstStyle/>
                  <a:p>
                    <a:pPr algn="ctr">
                      <a:defRPr/>
                    </a:pPr>
                    <a:r>
                      <a:rPr lang="en-US" cap="none" sz="1000" b="0" i="0" u="none" baseline="0">
                        <a:solidFill>
                          <a:srgbClr val="000090"/>
                        </a:solidFill>
                      </a:rPr>
                      <a:t>Professional, scientific, technical</a:t>
                    </a:r>
                  </a:p>
                </c:rich>
              </c:tx>
              <c:numFmt formatCode="General" sourceLinked="1"/>
              <c:spPr>
                <a:noFill/>
                <a:ln>
                  <a:noFill/>
                </a:ln>
              </c:spPr>
              <c:showLegendKey val="0"/>
              <c:showVal val="1"/>
              <c:showBubbleSize val="0"/>
              <c:showCatName val="0"/>
              <c:showSerName val="0"/>
              <c:showPercent val="0"/>
            </c:dLbl>
            <c:dLbl>
              <c:idx val="11"/>
              <c:tx>
                <c:rich>
                  <a:bodyPr vert="horz" rot="0" anchor="ctr"/>
                  <a:lstStyle/>
                  <a:p>
                    <a:pPr algn="ctr">
                      <a:defRPr/>
                    </a:pPr>
                    <a:r>
                      <a:rPr lang="en-US" cap="none" sz="1000" b="0" i="0" u="none" baseline="0">
                        <a:solidFill>
                          <a:srgbClr val="000090"/>
                        </a:solidFill>
                      </a:rPr>
                      <a:t>management of companies</a:t>
                    </a:r>
                  </a:p>
                </c:rich>
              </c:tx>
              <c:numFmt formatCode="General" sourceLinked="1"/>
              <c:spPr>
                <a:noFill/>
                <a:ln>
                  <a:noFill/>
                </a:ln>
              </c:spPr>
              <c:showLegendKey val="0"/>
              <c:showVal val="1"/>
              <c:showBubbleSize val="0"/>
              <c:showCatName val="0"/>
              <c:showSerName val="0"/>
              <c:showPercent val="0"/>
            </c:dLbl>
            <c:dLbl>
              <c:idx val="12"/>
              <c:tx>
                <c:rich>
                  <a:bodyPr vert="horz" rot="0" anchor="ctr"/>
                  <a:lstStyle/>
                  <a:p>
                    <a:pPr algn="ctr">
                      <a:defRPr/>
                    </a:pPr>
                    <a:r>
                      <a:rPr lang="en-US" cap="none" sz="1000" b="0" i="0" u="none" baseline="0">
                        <a:solidFill>
                          <a:srgbClr val="000090"/>
                        </a:solidFill>
                      </a:rPr>
                      <a:t>Administrative support</a:t>
                    </a:r>
                  </a:p>
                </c:rich>
              </c:tx>
              <c:numFmt formatCode="General" sourceLinked="1"/>
              <c:spPr>
                <a:noFill/>
                <a:ln>
                  <a:noFill/>
                </a:ln>
              </c:spPr>
              <c:showLegendKey val="0"/>
              <c:showVal val="1"/>
              <c:showBubbleSize val="0"/>
              <c:showCatName val="0"/>
              <c:showSerName val="0"/>
              <c:showPercent val="0"/>
            </c:dLbl>
            <c:dLbl>
              <c:idx val="13"/>
              <c:tx>
                <c:rich>
                  <a:bodyPr vert="horz" rot="0" anchor="ctr"/>
                  <a:lstStyle/>
                  <a:p>
                    <a:pPr algn="ctr">
                      <a:defRPr/>
                    </a:pPr>
                    <a:r>
                      <a:rPr lang="en-US" cap="none" sz="1000" b="0" i="0" u="none" baseline="0">
                        <a:solidFill>
                          <a:srgbClr val="000090"/>
                        </a:solidFill>
                      </a:rPr>
                      <a:t>Education</a:t>
                    </a:r>
                  </a:p>
                </c:rich>
              </c:tx>
              <c:numFmt formatCode="General" sourceLinked="1"/>
              <c:spPr>
                <a:noFill/>
                <a:ln>
                  <a:noFill/>
                </a:ln>
              </c:spPr>
              <c:showLegendKey val="0"/>
              <c:showVal val="1"/>
              <c:showBubbleSize val="0"/>
              <c:showCatName val="0"/>
              <c:showSerName val="0"/>
              <c:showPercent val="0"/>
            </c:dLbl>
            <c:dLbl>
              <c:idx val="14"/>
              <c:tx>
                <c:rich>
                  <a:bodyPr vert="horz" rot="0" anchor="ctr"/>
                  <a:lstStyle/>
                  <a:p>
                    <a:pPr algn="ctr">
                      <a:defRPr/>
                    </a:pPr>
                    <a:r>
                      <a:rPr lang="en-US" cap="none" sz="1000" b="0" i="0" u="none" baseline="0">
                        <a:solidFill>
                          <a:srgbClr val="000090"/>
                        </a:solidFill>
                      </a:rPr>
                      <a:t>health care</a:t>
                    </a:r>
                  </a:p>
                </c:rich>
              </c:tx>
              <c:numFmt formatCode="General" sourceLinked="1"/>
              <c:spPr>
                <a:noFill/>
                <a:ln>
                  <a:noFill/>
                </a:ln>
              </c:spPr>
              <c:showLegendKey val="0"/>
              <c:showVal val="1"/>
              <c:showBubbleSize val="0"/>
              <c:showCatName val="0"/>
              <c:showSerName val="0"/>
              <c:showPercent val="0"/>
            </c:dLbl>
            <c:dLbl>
              <c:idx val="15"/>
              <c:tx>
                <c:rich>
                  <a:bodyPr vert="horz" rot="0" anchor="ctr"/>
                  <a:lstStyle/>
                  <a:p>
                    <a:pPr algn="ctr">
                      <a:defRPr/>
                    </a:pPr>
                    <a:r>
                      <a:rPr lang="en-US" cap="none" sz="1000" b="0" i="0" u="none" baseline="0">
                        <a:solidFill>
                          <a:srgbClr val="000090"/>
                        </a:solidFill>
                      </a:rPr>
                      <a:t>Arts, Entertainment, recreation</a:t>
                    </a:r>
                  </a:p>
                </c:rich>
              </c:tx>
              <c:numFmt formatCode="General" sourceLinked="1"/>
              <c:spPr>
                <a:noFill/>
                <a:ln>
                  <a:noFill/>
                </a:ln>
              </c:spPr>
              <c:showLegendKey val="0"/>
              <c:showVal val="1"/>
              <c:showBubbleSize val="0"/>
              <c:showCatName val="0"/>
              <c:showSerName val="0"/>
              <c:showPercent val="0"/>
            </c:dLbl>
            <c:dLbl>
              <c:idx val="16"/>
              <c:tx>
                <c:rich>
                  <a:bodyPr vert="horz" rot="0" anchor="ctr"/>
                  <a:lstStyle/>
                  <a:p>
                    <a:pPr algn="ctr">
                      <a:defRPr/>
                    </a:pPr>
                    <a:r>
                      <a:rPr lang="en-US" cap="none" sz="1000" b="0" i="0" u="none" baseline="0">
                        <a:solidFill>
                          <a:srgbClr val="000090"/>
                        </a:solidFill>
                      </a:rPr>
                      <a:t>Accomodation, foodservice</a:t>
                    </a:r>
                  </a:p>
                </c:rich>
              </c:tx>
              <c:numFmt formatCode="General" sourceLinked="1"/>
              <c:spPr>
                <a:noFill/>
                <a:ln>
                  <a:noFill/>
                </a:ln>
              </c:spPr>
              <c:showLegendKey val="0"/>
              <c:showVal val="1"/>
              <c:showBubbleSize val="0"/>
              <c:showCatName val="0"/>
              <c:showSerName val="0"/>
              <c:showPercent val="0"/>
            </c:dLbl>
            <c:dLbl>
              <c:idx val="17"/>
              <c:tx>
                <c:rich>
                  <a:bodyPr vert="horz" rot="0" anchor="ctr"/>
                  <a:lstStyle/>
                  <a:p>
                    <a:pPr algn="ctr">
                      <a:defRPr/>
                    </a:pPr>
                    <a:r>
                      <a:rPr lang="en-US" cap="none" sz="1000" b="0" i="0" u="none" baseline="0">
                        <a:solidFill>
                          <a:srgbClr val="000090"/>
                        </a:solidFill>
                      </a:rPr>
                      <a:t>other service</a:t>
                    </a:r>
                  </a:p>
                </c:rich>
              </c:tx>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0" i="0" u="none" baseline="0">
                    <a:solidFill>
                      <a:srgbClr val="000090"/>
                    </a:solidFill>
                  </a:defRPr>
                </a:pPr>
              </a:p>
            </c:txPr>
            <c:showLegendKey val="0"/>
            <c:showVal val="1"/>
            <c:showBubbleSize val="0"/>
            <c:showCatName val="0"/>
            <c:showSerName val="0"/>
            <c:showPercent val="0"/>
          </c:dLbls>
          <c:xVal>
            <c:numRef>
              <c:f>LQ!$G$13:$G$30</c:f>
              <c:numCache>
                <c:ptCount val="18"/>
                <c:pt idx="0">
                  <c:v>0.3647432942432913</c:v>
                </c:pt>
                <c:pt idx="1">
                  <c:v>0.7518744839172198</c:v>
                </c:pt>
                <c:pt idx="2">
                  <c:v>1.0496901039564062</c:v>
                </c:pt>
                <c:pt idx="3">
                  <c:v>0.9499233486312572</c:v>
                </c:pt>
                <c:pt idx="4">
                  <c:v>1.1970528272143324</c:v>
                </c:pt>
                <c:pt idx="5">
                  <c:v>0.9030044947245859</c:v>
                </c:pt>
                <c:pt idx="6">
                  <c:v>0.9440627313800684</c:v>
                </c:pt>
                <c:pt idx="7">
                  <c:v>1.3031658335430427</c:v>
                </c:pt>
                <c:pt idx="8">
                  <c:v>0.8989030583698582</c:v>
                </c:pt>
                <c:pt idx="9">
                  <c:v>1.2180198135566287</c:v>
                </c:pt>
                <c:pt idx="10">
                  <c:v>1.4082374570821472</c:v>
                </c:pt>
                <c:pt idx="11">
                  <c:v>0.8951676106735186</c:v>
                </c:pt>
                <c:pt idx="12">
                  <c:v>0.9799125539618233</c:v>
                </c:pt>
                <c:pt idx="13">
                  <c:v>1.26746905090067</c:v>
                </c:pt>
                <c:pt idx="14">
                  <c:v>0.8268817703023092</c:v>
                </c:pt>
                <c:pt idx="15">
                  <c:v>1.3474852645975113</c:v>
                </c:pt>
                <c:pt idx="16">
                  <c:v>0.9819784022533494</c:v>
                </c:pt>
                <c:pt idx="17">
                  <c:v>1.0156993646776835</c:v>
                </c:pt>
              </c:numCache>
            </c:numRef>
          </c:xVal>
          <c:yVal>
            <c:numRef>
              <c:f>LQ!$I$13:$I$30</c:f>
              <c:numCache>
                <c:ptCount val="18"/>
                <c:pt idx="0">
                  <c:v>-0.04168909600279761</c:v>
                </c:pt>
                <c:pt idx="1">
                  <c:v>-0.056437783814783773</c:v>
                </c:pt>
                <c:pt idx="2">
                  <c:v>0.26640461808982513</c:v>
                </c:pt>
                <c:pt idx="3">
                  <c:v>-0.12738624349580935</c:v>
                </c:pt>
                <c:pt idx="4">
                  <c:v>0.01833760972246111</c:v>
                </c:pt>
                <c:pt idx="5">
                  <c:v>0.04518049792071433</c:v>
                </c:pt>
                <c:pt idx="6">
                  <c:v>0.24996156844565676</c:v>
                </c:pt>
                <c:pt idx="7">
                  <c:v>0.22261116240570067</c:v>
                </c:pt>
                <c:pt idx="8">
                  <c:v>0.12743371537016465</c:v>
                </c:pt>
                <c:pt idx="9">
                  <c:v>0.1446341090917635</c:v>
                </c:pt>
                <c:pt idx="10">
                  <c:v>0.3015716601289634</c:v>
                </c:pt>
                <c:pt idx="11">
                  <c:v>-0.003654212544894475</c:v>
                </c:pt>
                <c:pt idx="12">
                  <c:v>0.12434959684872103</c:v>
                </c:pt>
                <c:pt idx="13">
                  <c:v>0.3397700834389687</c:v>
                </c:pt>
                <c:pt idx="14">
                  <c:v>0.11665175566945413</c:v>
                </c:pt>
                <c:pt idx="15">
                  <c:v>0.16453459808775178</c:v>
                </c:pt>
                <c:pt idx="16">
                  <c:v>0.07086117716368226</c:v>
                </c:pt>
                <c:pt idx="17">
                  <c:v>0.029377386617070688</c:v>
                </c:pt>
              </c:numCache>
            </c:numRef>
          </c:yVal>
          <c:smooth val="0"/>
        </c:ser>
        <c:axId val="3361656"/>
        <c:axId val="30254905"/>
      </c:scatterChart>
      <c:valAx>
        <c:axId val="3361656"/>
        <c:scaling>
          <c:orientation val="minMax"/>
        </c:scaling>
        <c:axPos val="b"/>
        <c:title>
          <c:tx>
            <c:rich>
              <a:bodyPr vert="horz" rot="0" anchor="ctr"/>
              <a:lstStyle/>
              <a:p>
                <a:pPr algn="ctr">
                  <a:defRPr/>
                </a:pPr>
                <a:r>
                  <a:rPr lang="en-US" cap="none" sz="1000" b="1" i="0" u="none" baseline="0">
                    <a:latin typeface="Verdana"/>
                    <a:ea typeface="Verdana"/>
                    <a:cs typeface="Verdana"/>
                  </a:rPr>
                  <a:t>Location Quotient (2002)</a:t>
                </a:r>
              </a:p>
            </c:rich>
          </c:tx>
          <c:layout/>
          <c:overlay val="0"/>
          <c:spPr>
            <a:noFill/>
            <a:ln>
              <a:noFill/>
            </a:ln>
          </c:spPr>
        </c:title>
        <c:majorGridlines>
          <c:spPr>
            <a:ln w="3175">
              <a:solidFill>
                <a:srgbClr val="808080"/>
              </a:solidFill>
            </a:ln>
          </c:spPr>
        </c:majorGridlines>
        <c:minorGridlines>
          <c:spPr>
            <a:ln w="3175">
              <a:solidFill>
                <a:srgbClr val="969696"/>
              </a:solidFill>
            </a:ln>
          </c:spPr>
        </c:minorGridlines>
        <c:delete val="0"/>
        <c:numFmt formatCode="General" sourceLinked="1"/>
        <c:majorTickMark val="out"/>
        <c:minorTickMark val="none"/>
        <c:tickLblPos val="nextTo"/>
        <c:spPr>
          <a:ln w="12700">
            <a:solidFill>
              <a:srgbClr val="000000"/>
            </a:solidFill>
          </a:ln>
        </c:spPr>
        <c:crossAx val="30254905"/>
        <c:crosses val="autoZero"/>
        <c:crossBetween val="midCat"/>
        <c:dispUnits/>
        <c:majorUnit val="0.2"/>
        <c:minorUnit val="0.2"/>
      </c:valAx>
      <c:valAx>
        <c:axId val="30254905"/>
        <c:scaling>
          <c:orientation val="minMax"/>
        </c:scaling>
        <c:axPos val="l"/>
        <c:title>
          <c:tx>
            <c:rich>
              <a:bodyPr vert="horz" rot="-5400000" anchor="ctr"/>
              <a:lstStyle/>
              <a:p>
                <a:pPr algn="ctr">
                  <a:defRPr/>
                </a:pPr>
                <a:r>
                  <a:rPr lang="en-US" cap="none" sz="1000" b="1" i="0" u="none" baseline="0">
                    <a:latin typeface="Verdana"/>
                    <a:ea typeface="Verdana"/>
                    <a:cs typeface="Verdana"/>
                  </a:rPr>
                  <a:t>percent change in employment, 1997 - 2002</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361656"/>
        <c:crossesAt val="0"/>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Verdana"/>
          <a:ea typeface="Verdana"/>
          <a:cs typeface="Verdana"/>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Verdana"/>
                <a:ea typeface="Verdana"/>
                <a:cs typeface="Verdana"/>
              </a:rPr>
              <a:t>SHIFT-SHARE ANALYSIS, PAYROLL CHANGE, 1997 - 2002, US and California</a:t>
            </a:r>
          </a:p>
        </c:rich>
      </c:tx>
      <c:layout/>
      <c:spPr>
        <a:noFill/>
        <a:ln>
          <a:noFill/>
        </a:ln>
      </c:spPr>
    </c:title>
    <c:plotArea>
      <c:layout>
        <c:manualLayout>
          <c:xMode val="edge"/>
          <c:yMode val="edge"/>
          <c:x val="0.038"/>
          <c:y val="0.10025"/>
          <c:w val="0.60925"/>
          <c:h val="0.88125"/>
        </c:manualLayout>
      </c:layout>
      <c:barChart>
        <c:barDir val="col"/>
        <c:grouping val="clustered"/>
        <c:varyColors val="0"/>
        <c:ser>
          <c:idx val="1"/>
          <c:order val="0"/>
          <c:tx>
            <c:strRef>
              <c:f>'shift-share for CAL vs. US'!$D$13</c:f>
              <c:strCache>
                <c:ptCount val="1"/>
                <c:pt idx="0">
                  <c:v>US:  ACTUAL PAYROLL CHANGE (PERCENT), 1997 - 2002</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1" i="0" u="none" baseline="0">
                    <a:latin typeface="Verdana"/>
                    <a:ea typeface="Verdana"/>
                    <a:cs typeface="Verdana"/>
                  </a:defRPr>
                </a:pPr>
              </a:p>
            </c:txPr>
            <c:showLegendKey val="0"/>
            <c:showVal val="1"/>
            <c:showBubbleSize val="0"/>
            <c:showCatName val="0"/>
            <c:showSerName val="0"/>
            <c:showPercent val="0"/>
          </c:dLbls>
          <c:val>
            <c:numRef>
              <c:f>'shift-share for CAL vs. US'!$D$32</c:f>
              <c:numCache>
                <c:ptCount val="1"/>
                <c:pt idx="0">
                  <c:v>0.2903666385743088</c:v>
                </c:pt>
              </c:numCache>
            </c:numRef>
          </c:val>
        </c:ser>
        <c:ser>
          <c:idx val="2"/>
          <c:order val="1"/>
          <c:tx>
            <c:strRef>
              <c:f>'shift-share for CAL vs. US'!$H$13</c:f>
              <c:strCache>
                <c:ptCount val="1"/>
                <c:pt idx="0">
                  <c:v>IF CALIFORNIA sector payrolls had grown at the rate of the national average (for each sector), what would have 2002 payroll been?</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1" i="0" u="none" baseline="0">
                    <a:latin typeface="Verdana"/>
                    <a:ea typeface="Verdana"/>
                    <a:cs typeface="Verdana"/>
                  </a:defRPr>
                </a:pPr>
              </a:p>
            </c:txPr>
            <c:showLegendKey val="0"/>
            <c:showVal val="1"/>
            <c:showBubbleSize val="0"/>
            <c:showCatName val="0"/>
            <c:showSerName val="0"/>
            <c:showPercent val="0"/>
          </c:dLbls>
          <c:val>
            <c:numRef>
              <c:f>'shift-share for CAL vs. US'!$H$34</c:f>
              <c:numCache>
                <c:ptCount val="1"/>
                <c:pt idx="0">
                  <c:v>0.30549749964445416</c:v>
                </c:pt>
              </c:numCache>
            </c:numRef>
          </c:val>
        </c:ser>
        <c:ser>
          <c:idx val="0"/>
          <c:order val="2"/>
          <c:tx>
            <c:strRef>
              <c:f>'shift-share for CAL vs. US'!$F$13</c:f>
              <c:strCache>
                <c:ptCount val="1"/>
                <c:pt idx="0">
                  <c:v>CAL:  ACTUAL PAYROLL CHANGE (PERCENT), 1997 - 2002</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1" i="0" u="none" baseline="0">
                    <a:latin typeface="Verdana"/>
                    <a:ea typeface="Verdana"/>
                    <a:cs typeface="Verdana"/>
                  </a:defRPr>
                </a:pPr>
              </a:p>
            </c:txPr>
            <c:showLegendKey val="0"/>
            <c:showVal val="1"/>
            <c:showBubbleSize val="0"/>
            <c:showCatName val="0"/>
            <c:showSerName val="0"/>
            <c:showPercent val="0"/>
          </c:dLbls>
          <c:val>
            <c:numRef>
              <c:f>'shift-share for CAL vs. US'!$F$32</c:f>
              <c:numCache>
                <c:ptCount val="1"/>
                <c:pt idx="0">
                  <c:v>0.3534530329082442</c:v>
                </c:pt>
              </c:numCache>
            </c:numRef>
          </c:val>
        </c:ser>
        <c:axId val="3858690"/>
        <c:axId val="34728211"/>
      </c:barChart>
      <c:catAx>
        <c:axId val="3858690"/>
        <c:scaling>
          <c:orientation val="minMax"/>
        </c:scaling>
        <c:axPos val="b"/>
        <c:delete val="0"/>
        <c:numFmt formatCode="General" sourceLinked="1"/>
        <c:majorTickMark val="out"/>
        <c:minorTickMark val="none"/>
        <c:tickLblPos val="none"/>
        <c:crossAx val="34728211"/>
        <c:crosses val="autoZero"/>
        <c:auto val="1"/>
        <c:lblOffset val="100"/>
        <c:noMultiLvlLbl val="0"/>
      </c:catAx>
      <c:valAx>
        <c:axId val="34728211"/>
        <c:scaling>
          <c:orientation val="minMax"/>
        </c:scaling>
        <c:axPos val="l"/>
        <c:title>
          <c:tx>
            <c:rich>
              <a:bodyPr vert="horz" rot="-5400000" anchor="ctr"/>
              <a:lstStyle/>
              <a:p>
                <a:pPr algn="ctr">
                  <a:defRPr/>
                </a:pPr>
                <a:r>
                  <a:rPr lang="en-US" cap="none" sz="1000" b="1" i="0" u="none" baseline="0">
                    <a:latin typeface="Verdana"/>
                    <a:ea typeface="Verdana"/>
                    <a:cs typeface="Verdana"/>
                  </a:rPr>
                  <a:t>Percent Change (Payroll) 1997 - 2002</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858690"/>
        <c:crossesAt val="1"/>
        <c:crossBetween val="between"/>
        <c:dispUnits/>
      </c:valAx>
      <c:spPr>
        <a:noFill/>
        <a:ln w="12700">
          <a:solidFill>
            <a:srgbClr val="808080"/>
          </a:solidFill>
        </a:ln>
      </c:spPr>
    </c:plotArea>
    <c:legend>
      <c:legendPos val="r"/>
      <c:layout>
        <c:manualLayout>
          <c:xMode val="edge"/>
          <c:yMode val="edge"/>
          <c:x val="0.66275"/>
          <c:y val="0.265"/>
          <c:w val="0.31575"/>
          <c:h val="0.43975"/>
        </c:manualLayout>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Verdana"/>
          <a:ea typeface="Verdana"/>
          <a:cs typeface="Verdana"/>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Verdana"/>
                <a:ea typeface="Verdana"/>
                <a:cs typeface="Verdana"/>
              </a:rPr>
              <a:t>Difference in Payroll in $1000s (which can be ascribed to competitiveness)</a:t>
            </a:r>
          </a:p>
        </c:rich>
      </c:tx>
      <c:layout/>
      <c:spPr>
        <a:noFill/>
        <a:ln>
          <a:noFill/>
        </a:ln>
      </c:spPr>
    </c:title>
    <c:plotArea>
      <c:layout/>
      <c:barChart>
        <c:barDir val="col"/>
        <c:grouping val="clustered"/>
        <c:varyColors val="0"/>
        <c:ser>
          <c:idx val="0"/>
          <c:order val="0"/>
          <c:tx>
            <c:strRef>
              <c:f>'shift-share for CAL vs. US'!$J$13</c:f>
              <c:strCache>
                <c:ptCount val="1"/>
                <c:pt idx="0">
                  <c:v>Difference (which can be ascribed to competitiveness)</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'shift-share for CAL vs. US'!$C$14:$C$31</c:f>
              <c:strCache>
                <c:ptCount val="18"/>
                <c:pt idx="0">
                  <c:v> Mining</c:v>
                </c:pt>
                <c:pt idx="1">
                  <c:v> Utilities</c:v>
                </c:pt>
                <c:pt idx="2">
                  <c:v> Construction</c:v>
                </c:pt>
                <c:pt idx="3">
                  <c:v> Manufacturing</c:v>
                </c:pt>
                <c:pt idx="4">
                  <c:v> Wholesale trade</c:v>
                </c:pt>
                <c:pt idx="5">
                  <c:v> Retail trade</c:v>
                </c:pt>
                <c:pt idx="6">
                  <c:v> Transportation &amp; warehousing</c:v>
                </c:pt>
                <c:pt idx="7">
                  <c:v> Information</c:v>
                </c:pt>
                <c:pt idx="8">
                  <c:v> Finance &amp; insurance</c:v>
                </c:pt>
                <c:pt idx="9">
                  <c:v> Real estate &amp; rental &amp; leasing</c:v>
                </c:pt>
                <c:pt idx="10">
                  <c:v> Professional, scientific, &amp; technical services</c:v>
                </c:pt>
                <c:pt idx="11">
                  <c:v> Management of companies and enterprises</c:v>
                </c:pt>
                <c:pt idx="12">
                  <c:v> Administrative, support, waste management, remediation services</c:v>
                </c:pt>
                <c:pt idx="13">
                  <c:v> Educational services</c:v>
                </c:pt>
                <c:pt idx="14">
                  <c:v> Health care &amp; social assistance</c:v>
                </c:pt>
                <c:pt idx="15">
                  <c:v> Arts, entertainment, &amp; recreation</c:v>
                </c:pt>
                <c:pt idx="16">
                  <c:v> Accommodation &amp; foodservices</c:v>
                </c:pt>
                <c:pt idx="17">
                  <c:v> Other services (except public administration)</c:v>
                </c:pt>
              </c:strCache>
            </c:strRef>
          </c:cat>
          <c:val>
            <c:numRef>
              <c:f>'shift-share for CAL vs. US'!$J$14:$J$31</c:f>
              <c:numCache>
                <c:ptCount val="18"/>
                <c:pt idx="0">
                  <c:v>-26749.082337236265</c:v>
                </c:pt>
                <c:pt idx="1">
                  <c:v>232341.07779162657</c:v>
                </c:pt>
                <c:pt idx="2">
                  <c:v>5030473.906529792</c:v>
                </c:pt>
                <c:pt idx="3">
                  <c:v>-422922.87225372344</c:v>
                </c:pt>
                <c:pt idx="4">
                  <c:v>2969163.4127241</c:v>
                </c:pt>
                <c:pt idx="5">
                  <c:v>3685435.659577105</c:v>
                </c:pt>
                <c:pt idx="6">
                  <c:v>-32531.162571156397</c:v>
                </c:pt>
                <c:pt idx="7">
                  <c:v>621919.4728876799</c:v>
                </c:pt>
                <c:pt idx="8">
                  <c:v>291801.78540201485</c:v>
                </c:pt>
                <c:pt idx="9">
                  <c:v>33536.53577541746</c:v>
                </c:pt>
                <c:pt idx="10">
                  <c:v>3426212.429354489</c:v>
                </c:pt>
                <c:pt idx="11">
                  <c:v>-454729.2090449296</c:v>
                </c:pt>
                <c:pt idx="12">
                  <c:v>-1333180.860609375</c:v>
                </c:pt>
                <c:pt idx="13">
                  <c:v>-45715.571014311165</c:v>
                </c:pt>
                <c:pt idx="14">
                  <c:v>1487140.375814356</c:v>
                </c:pt>
                <c:pt idx="15">
                  <c:v>72570.56103275158</c:v>
                </c:pt>
                <c:pt idx="16">
                  <c:v>768045.1437656358</c:v>
                </c:pt>
                <c:pt idx="17">
                  <c:v>484486.4023054633</c:v>
                </c:pt>
              </c:numCache>
            </c:numRef>
          </c:val>
        </c:ser>
        <c:axId val="44118444"/>
        <c:axId val="61521677"/>
      </c:barChart>
      <c:catAx>
        <c:axId val="44118444"/>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61521677"/>
        <c:crosses val="autoZero"/>
        <c:auto val="1"/>
        <c:lblOffset val="100"/>
        <c:tickLblSkip val="1"/>
        <c:noMultiLvlLbl val="0"/>
      </c:catAx>
      <c:valAx>
        <c:axId val="61521677"/>
        <c:scaling>
          <c:orientation val="minMax"/>
        </c:scaling>
        <c:axPos val="l"/>
        <c:majorGridlines/>
        <c:delete val="0"/>
        <c:numFmt formatCode="General" sourceLinked="1"/>
        <c:majorTickMark val="out"/>
        <c:minorTickMark val="none"/>
        <c:tickLblPos val="nextTo"/>
        <c:crossAx val="44118444"/>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Verdana"/>
          <a:ea typeface="Verdana"/>
          <a:cs typeface="Verdan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Verdana"/>
                <a:ea typeface="Verdana"/>
                <a:cs typeface="Verdana"/>
              </a:rPr>
              <a:t>Difference in Payroll in $1000s (which can be ascribed to competitiveness)</a:t>
            </a:r>
          </a:p>
        </c:rich>
      </c:tx>
      <c:layout/>
      <c:spPr>
        <a:noFill/>
        <a:ln>
          <a:noFill/>
        </a:ln>
      </c:spPr>
    </c:title>
    <c:plotArea>
      <c:layout/>
      <c:barChart>
        <c:barDir val="bar"/>
        <c:grouping val="clustered"/>
        <c:varyColors val="0"/>
        <c:ser>
          <c:idx val="0"/>
          <c:order val="0"/>
          <c:tx>
            <c:strRef>
              <c:f>'shift-share for CAL vs. US'!$J$13</c:f>
              <c:strCache>
                <c:ptCount val="1"/>
                <c:pt idx="0">
                  <c:v>Difference (which can be ascribed to competitiveness)</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'shift-share for CAL vs. US'!$C$14:$C$31</c:f>
              <c:strCache>
                <c:ptCount val="18"/>
                <c:pt idx="0">
                  <c:v> Mining</c:v>
                </c:pt>
                <c:pt idx="1">
                  <c:v> Utilities</c:v>
                </c:pt>
                <c:pt idx="2">
                  <c:v> Construction</c:v>
                </c:pt>
                <c:pt idx="3">
                  <c:v> Manufacturing</c:v>
                </c:pt>
                <c:pt idx="4">
                  <c:v> Wholesale trade</c:v>
                </c:pt>
                <c:pt idx="5">
                  <c:v> Retail trade</c:v>
                </c:pt>
                <c:pt idx="6">
                  <c:v> Transportation &amp; warehousing</c:v>
                </c:pt>
                <c:pt idx="7">
                  <c:v> Information</c:v>
                </c:pt>
                <c:pt idx="8">
                  <c:v> Finance &amp; insurance</c:v>
                </c:pt>
                <c:pt idx="9">
                  <c:v> Real estate &amp; rental &amp; leasing</c:v>
                </c:pt>
                <c:pt idx="10">
                  <c:v> Professional, scientific, &amp; technical services</c:v>
                </c:pt>
                <c:pt idx="11">
                  <c:v> Management of companies and enterprises</c:v>
                </c:pt>
                <c:pt idx="12">
                  <c:v> Administrative, support, waste management, remediation services</c:v>
                </c:pt>
                <c:pt idx="13">
                  <c:v> Educational services</c:v>
                </c:pt>
                <c:pt idx="14">
                  <c:v> Health care &amp; social assistance</c:v>
                </c:pt>
                <c:pt idx="15">
                  <c:v> Arts, entertainment, &amp; recreation</c:v>
                </c:pt>
                <c:pt idx="16">
                  <c:v> Accommodation &amp; foodservices</c:v>
                </c:pt>
                <c:pt idx="17">
                  <c:v> Other services (except public administration)</c:v>
                </c:pt>
              </c:strCache>
            </c:strRef>
          </c:cat>
          <c:val>
            <c:numRef>
              <c:f>'shift-share for CAL vs. US'!$J$14:$J$31</c:f>
              <c:numCache>
                <c:ptCount val="18"/>
                <c:pt idx="0">
                  <c:v>-26749.082337236265</c:v>
                </c:pt>
                <c:pt idx="1">
                  <c:v>232341.07779162657</c:v>
                </c:pt>
                <c:pt idx="2">
                  <c:v>5030473.906529792</c:v>
                </c:pt>
                <c:pt idx="3">
                  <c:v>-422922.87225372344</c:v>
                </c:pt>
                <c:pt idx="4">
                  <c:v>2969163.4127241</c:v>
                </c:pt>
                <c:pt idx="5">
                  <c:v>3685435.659577105</c:v>
                </c:pt>
                <c:pt idx="6">
                  <c:v>-32531.162571156397</c:v>
                </c:pt>
                <c:pt idx="7">
                  <c:v>621919.4728876799</c:v>
                </c:pt>
                <c:pt idx="8">
                  <c:v>291801.78540201485</c:v>
                </c:pt>
                <c:pt idx="9">
                  <c:v>33536.53577541746</c:v>
                </c:pt>
                <c:pt idx="10">
                  <c:v>3426212.429354489</c:v>
                </c:pt>
                <c:pt idx="11">
                  <c:v>-454729.2090449296</c:v>
                </c:pt>
                <c:pt idx="12">
                  <c:v>-1333180.860609375</c:v>
                </c:pt>
                <c:pt idx="13">
                  <c:v>-45715.571014311165</c:v>
                </c:pt>
                <c:pt idx="14">
                  <c:v>1487140.375814356</c:v>
                </c:pt>
                <c:pt idx="15">
                  <c:v>72570.56103275158</c:v>
                </c:pt>
                <c:pt idx="16">
                  <c:v>768045.1437656358</c:v>
                </c:pt>
                <c:pt idx="17">
                  <c:v>484486.4023054633</c:v>
                </c:pt>
              </c:numCache>
            </c:numRef>
          </c:val>
        </c:ser>
        <c:axId val="16824182"/>
        <c:axId val="17199911"/>
      </c:barChart>
      <c:catAx>
        <c:axId val="16824182"/>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17199911"/>
        <c:crosses val="autoZero"/>
        <c:auto val="1"/>
        <c:lblOffset val="100"/>
        <c:tickLblSkip val="1"/>
        <c:noMultiLvlLbl val="0"/>
      </c:catAx>
      <c:valAx>
        <c:axId val="17199911"/>
        <c:scaling>
          <c:orientation val="minMax"/>
        </c:scaling>
        <c:axPos val="b"/>
        <c:majorGridlines/>
        <c:delete val="0"/>
        <c:numFmt formatCode="General" sourceLinked="1"/>
        <c:majorTickMark val="out"/>
        <c:minorTickMark val="none"/>
        <c:tickLblPos val="nextTo"/>
        <c:crossAx val="16824182"/>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Verdana"/>
          <a:ea typeface="Verdana"/>
          <a:cs typeface="Verdana"/>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152"/>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52"/>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52"/>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90"/>
  </sheetViews>
  <pageMargins left="0" right="0" top="2" bottom="2" header="0.5" footer="0.5"/>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zoomScale="190"/>
  </sheetViews>
  <pageMargins left="0" right="0" top="2" bottom="2" header="0.5" footer="0.5"/>
  <pageSetup horizontalDpi="300" verticalDpi="3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0.665</cdr:x>
      <cdr:y>0.136</cdr:y>
    </cdr:from>
    <cdr:to>
      <cdr:x>0.9185</cdr:x>
      <cdr:y>0.25775</cdr:y>
    </cdr:to>
    <cdr:sp>
      <cdr:nvSpPr>
        <cdr:cNvPr id="1" name="TextBox 1"/>
        <cdr:cNvSpPr txBox="1">
          <a:spLocks noChangeArrowheads="1"/>
        </cdr:cNvSpPr>
      </cdr:nvSpPr>
      <cdr:spPr>
        <a:xfrm>
          <a:off x="5762625" y="800100"/>
          <a:ext cx="2200275" cy="723900"/>
        </a:xfrm>
        <a:prstGeom prst="rect">
          <a:avLst/>
        </a:prstGeom>
        <a:noFill/>
        <a:ln w="9525" cmpd="sng">
          <a:noFill/>
        </a:ln>
      </cdr:spPr>
      <cdr:txBody>
        <a:bodyPr vertOverflow="clip" wrap="square"/>
        <a:p>
          <a:pPr algn="l">
            <a:defRPr/>
          </a:pPr>
          <a:r>
            <a:rPr lang="en-US" cap="none" sz="1000" b="0" i="0" u="none" baseline="0">
              <a:solidFill>
                <a:srgbClr val="000090"/>
              </a:solidFill>
              <a:latin typeface="Verdana"/>
              <a:ea typeface="Verdana"/>
              <a:cs typeface="Verdana"/>
            </a:rPr>
            <a:t>location quotients above 1.00 suggest that the state exports the surplus of the sector's output outside the state.</a:t>
          </a:r>
        </a:p>
      </cdr:txBody>
    </cdr:sp>
  </cdr:relSizeAnchor>
  <cdr:relSizeAnchor xmlns:cdr="http://schemas.openxmlformats.org/drawingml/2006/chartDrawing">
    <cdr:from>
      <cdr:x>0.0445</cdr:x>
      <cdr:y>0.83675</cdr:y>
    </cdr:from>
    <cdr:to>
      <cdr:x>0.259</cdr:x>
      <cdr:y>0.92275</cdr:y>
    </cdr:to>
    <cdr:sp>
      <cdr:nvSpPr>
        <cdr:cNvPr id="2" name="TextBox 2"/>
        <cdr:cNvSpPr txBox="1">
          <a:spLocks noChangeArrowheads="1"/>
        </cdr:cNvSpPr>
      </cdr:nvSpPr>
      <cdr:spPr>
        <a:xfrm>
          <a:off x="381000" y="4962525"/>
          <a:ext cx="1857375" cy="514350"/>
        </a:xfrm>
        <a:prstGeom prst="rect">
          <a:avLst/>
        </a:prstGeom>
        <a:noFill/>
        <a:ln w="9525" cmpd="sng">
          <a:noFill/>
        </a:ln>
      </cdr:spPr>
      <cdr:txBody>
        <a:bodyPr vertOverflow="clip" wrap="square"/>
        <a:p>
          <a:pPr algn="l">
            <a:defRPr/>
          </a:pPr>
          <a:r>
            <a:rPr lang="en-US" cap="none" sz="800" b="0" i="0" u="none" baseline="0">
              <a:latin typeface="Verdana"/>
              <a:ea typeface="Verdana"/>
              <a:cs typeface="Verdana"/>
            </a:rPr>
            <a:t>Source: 2002 Economic Census, Comparative Statistics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0.111</cdr:x>
      <cdr:y>0.837</cdr:y>
    </cdr:from>
    <cdr:to>
      <cdr:x>0.3255</cdr:x>
      <cdr:y>0.9245</cdr:y>
    </cdr:to>
    <cdr:sp>
      <cdr:nvSpPr>
        <cdr:cNvPr id="1" name="TextBox 1"/>
        <cdr:cNvSpPr txBox="1">
          <a:spLocks noChangeArrowheads="1"/>
        </cdr:cNvSpPr>
      </cdr:nvSpPr>
      <cdr:spPr>
        <a:xfrm>
          <a:off x="962025" y="4962525"/>
          <a:ext cx="1857375" cy="523875"/>
        </a:xfrm>
        <a:prstGeom prst="rect">
          <a:avLst/>
        </a:prstGeom>
        <a:noFill/>
        <a:ln w="9525" cmpd="sng">
          <a:noFill/>
        </a:ln>
      </cdr:spPr>
      <cdr:txBody>
        <a:bodyPr vertOverflow="clip" wrap="square"/>
        <a:p>
          <a:pPr algn="l">
            <a:defRPr/>
          </a:pPr>
          <a:r>
            <a:rPr lang="en-US" cap="none" u="none" baseline="0">
              <a:latin typeface="Verdana"/>
              <a:ea typeface="Verdana"/>
              <a:cs typeface="Verdana"/>
            </a:rPr>
            <a:t/>
          </a:r>
        </a:p>
      </cdr:txBody>
    </cdr:sp>
  </cdr:relSizeAnchor>
  <cdr:relSizeAnchor xmlns:cdr="http://schemas.openxmlformats.org/drawingml/2006/chartDrawing">
    <cdr:from>
      <cdr:x>0.64225</cdr:x>
      <cdr:y>0.139</cdr:y>
    </cdr:from>
    <cdr:to>
      <cdr:x>0.64225</cdr:x>
      <cdr:y>0.924</cdr:y>
    </cdr:to>
    <cdr:sp>
      <cdr:nvSpPr>
        <cdr:cNvPr id="2" name="Line 3"/>
        <cdr:cNvSpPr>
          <a:spLocks/>
        </cdr:cNvSpPr>
      </cdr:nvSpPr>
      <cdr:spPr>
        <a:xfrm>
          <a:off x="5572125" y="819150"/>
          <a:ext cx="0" cy="4657725"/>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Verdana"/>
              <a:ea typeface="Verdana"/>
              <a:cs typeface="Verdana"/>
            </a:rPr>
            <a:t/>
          </a:r>
        </a:p>
      </cdr:txBody>
    </cdr:sp>
  </cdr:relSizeAnchor>
  <cdr:relSizeAnchor xmlns:cdr="http://schemas.openxmlformats.org/drawingml/2006/chartDrawing">
    <cdr:from>
      <cdr:x>0.119</cdr:x>
      <cdr:y>0.149</cdr:y>
    </cdr:from>
    <cdr:to>
      <cdr:x>0.28275</cdr:x>
      <cdr:y>0.212</cdr:y>
    </cdr:to>
    <cdr:sp>
      <cdr:nvSpPr>
        <cdr:cNvPr id="3" name="TextBox 4"/>
        <cdr:cNvSpPr txBox="1">
          <a:spLocks noChangeArrowheads="1"/>
        </cdr:cNvSpPr>
      </cdr:nvSpPr>
      <cdr:spPr>
        <a:xfrm>
          <a:off x="1028700" y="876300"/>
          <a:ext cx="1419225" cy="371475"/>
        </a:xfrm>
        <a:prstGeom prst="rect">
          <a:avLst/>
        </a:prstGeom>
        <a:solidFill>
          <a:srgbClr val="C0C0C0">
            <a:alpha val="49000"/>
          </a:srgbClr>
        </a:solidFill>
        <a:ln w="9525" cmpd="sng">
          <a:noFill/>
        </a:ln>
      </cdr:spPr>
      <cdr:txBody>
        <a:bodyPr vertOverflow="clip" wrap="square">
          <a:spAutoFit/>
        </a:bodyPr>
        <a:p>
          <a:pPr algn="l">
            <a:defRPr/>
          </a:pPr>
          <a:r>
            <a:rPr lang="en-US" cap="none" sz="1000" b="0" i="0" u="none" baseline="0">
              <a:latin typeface="Verdana"/>
              <a:ea typeface="Verdana"/>
              <a:cs typeface="Verdana"/>
            </a:rPr>
            <a:t>low concentration / 
growing employment</a:t>
          </a:r>
        </a:p>
      </cdr:txBody>
    </cdr:sp>
  </cdr:relSizeAnchor>
  <cdr:relSizeAnchor xmlns:cdr="http://schemas.openxmlformats.org/drawingml/2006/chartDrawing">
    <cdr:from>
      <cdr:x>0.111</cdr:x>
      <cdr:y>0.86675</cdr:y>
    </cdr:from>
    <cdr:to>
      <cdr:x>0.27775</cdr:x>
      <cdr:y>0.92975</cdr:y>
    </cdr:to>
    <cdr:sp>
      <cdr:nvSpPr>
        <cdr:cNvPr id="4" name="TextBox 5"/>
        <cdr:cNvSpPr txBox="1">
          <a:spLocks noChangeArrowheads="1"/>
        </cdr:cNvSpPr>
      </cdr:nvSpPr>
      <cdr:spPr>
        <a:xfrm>
          <a:off x="962025" y="5133975"/>
          <a:ext cx="1447800" cy="371475"/>
        </a:xfrm>
        <a:prstGeom prst="rect">
          <a:avLst/>
        </a:prstGeom>
        <a:solidFill>
          <a:srgbClr val="C0C0C0">
            <a:alpha val="49000"/>
          </a:srgbClr>
        </a:solidFill>
        <a:ln w="9525" cmpd="sng">
          <a:noFill/>
        </a:ln>
      </cdr:spPr>
      <cdr:txBody>
        <a:bodyPr vertOverflow="clip" wrap="square">
          <a:spAutoFit/>
        </a:bodyPr>
        <a:p>
          <a:pPr algn="l">
            <a:defRPr/>
          </a:pPr>
          <a:r>
            <a:rPr lang="en-US" cap="none" sz="1000" b="0" i="0" u="none" baseline="0">
              <a:latin typeface="Verdana"/>
              <a:ea typeface="Verdana"/>
              <a:cs typeface="Verdana"/>
            </a:rPr>
            <a:t>low concentration / 
declining employment</a:t>
          </a:r>
        </a:p>
      </cdr:txBody>
    </cdr:sp>
  </cdr:relSizeAnchor>
  <cdr:relSizeAnchor xmlns:cdr="http://schemas.openxmlformats.org/drawingml/2006/chartDrawing">
    <cdr:from>
      <cdr:x>0.1745</cdr:x>
      <cdr:y>0.36975</cdr:y>
    </cdr:from>
    <cdr:to>
      <cdr:x>0.18025</cdr:x>
      <cdr:y>0.4025</cdr:y>
    </cdr:to>
    <cdr:sp>
      <cdr:nvSpPr>
        <cdr:cNvPr id="5" name="TextBox 6"/>
        <cdr:cNvSpPr txBox="1">
          <a:spLocks noChangeArrowheads="1"/>
        </cdr:cNvSpPr>
      </cdr:nvSpPr>
      <cdr:spPr>
        <a:xfrm>
          <a:off x="1504950" y="2190750"/>
          <a:ext cx="47625" cy="190500"/>
        </a:xfrm>
        <a:prstGeom prst="rect">
          <a:avLst/>
        </a:prstGeom>
        <a:noFill/>
        <a:ln w="9525" cmpd="sng">
          <a:noFill/>
        </a:ln>
      </cdr:spPr>
      <cdr:txBody>
        <a:bodyPr vertOverflow="clip" wrap="square">
          <a:spAutoFit/>
        </a:bodyPr>
        <a:p>
          <a:pPr algn="l">
            <a:defRPr/>
          </a:pPr>
          <a:r>
            <a:rPr lang="en-US" cap="none" u="none" baseline="0">
              <a:latin typeface="Verdana"/>
              <a:ea typeface="Verdana"/>
              <a:cs typeface="Verdana"/>
            </a:rPr>
            <a:t/>
          </a:r>
        </a:p>
      </cdr:txBody>
    </cdr:sp>
  </cdr:relSizeAnchor>
  <cdr:relSizeAnchor xmlns:cdr="http://schemas.openxmlformats.org/drawingml/2006/chartDrawing">
    <cdr:from>
      <cdr:x>0.7915</cdr:x>
      <cdr:y>0.149</cdr:y>
    </cdr:from>
    <cdr:to>
      <cdr:x>0.95525</cdr:x>
      <cdr:y>0.212</cdr:y>
    </cdr:to>
    <cdr:sp>
      <cdr:nvSpPr>
        <cdr:cNvPr id="6" name="TextBox 7"/>
        <cdr:cNvSpPr txBox="1">
          <a:spLocks noChangeArrowheads="1"/>
        </cdr:cNvSpPr>
      </cdr:nvSpPr>
      <cdr:spPr>
        <a:xfrm>
          <a:off x="6867525" y="876300"/>
          <a:ext cx="1419225" cy="371475"/>
        </a:xfrm>
        <a:prstGeom prst="rect">
          <a:avLst/>
        </a:prstGeom>
        <a:solidFill>
          <a:srgbClr val="C0C0C0">
            <a:alpha val="49000"/>
          </a:srgbClr>
        </a:solidFill>
        <a:ln w="9525" cmpd="sng">
          <a:noFill/>
        </a:ln>
      </cdr:spPr>
      <cdr:txBody>
        <a:bodyPr vertOverflow="clip" wrap="square">
          <a:spAutoFit/>
        </a:bodyPr>
        <a:p>
          <a:pPr algn="l">
            <a:defRPr/>
          </a:pPr>
          <a:r>
            <a:rPr lang="en-US" cap="none" sz="1000" b="0" i="0" u="none" baseline="0">
              <a:latin typeface="Verdana"/>
              <a:ea typeface="Verdana"/>
              <a:cs typeface="Verdana"/>
            </a:rPr>
            <a:t>high concentration / 
growing employment</a:t>
          </a:r>
        </a:p>
      </cdr:txBody>
    </cdr:sp>
  </cdr:relSizeAnchor>
  <cdr:relSizeAnchor xmlns:cdr="http://schemas.openxmlformats.org/drawingml/2006/chartDrawing">
    <cdr:from>
      <cdr:x>0.7915</cdr:x>
      <cdr:y>0.861</cdr:y>
    </cdr:from>
    <cdr:to>
      <cdr:x>0.95525</cdr:x>
      <cdr:y>0.924</cdr:y>
    </cdr:to>
    <cdr:sp>
      <cdr:nvSpPr>
        <cdr:cNvPr id="7" name="TextBox 8"/>
        <cdr:cNvSpPr txBox="1">
          <a:spLocks noChangeArrowheads="1"/>
        </cdr:cNvSpPr>
      </cdr:nvSpPr>
      <cdr:spPr>
        <a:xfrm>
          <a:off x="6867525" y="5105400"/>
          <a:ext cx="1419225" cy="371475"/>
        </a:xfrm>
        <a:prstGeom prst="rect">
          <a:avLst/>
        </a:prstGeom>
        <a:solidFill>
          <a:srgbClr val="C0C0C0">
            <a:alpha val="49000"/>
          </a:srgbClr>
        </a:solidFill>
        <a:ln w="9525" cmpd="sng">
          <a:noFill/>
        </a:ln>
      </cdr:spPr>
      <cdr:txBody>
        <a:bodyPr vertOverflow="clip" wrap="square">
          <a:spAutoFit/>
        </a:bodyPr>
        <a:p>
          <a:pPr algn="l">
            <a:defRPr/>
          </a:pPr>
          <a:r>
            <a:rPr lang="en-US" cap="none" sz="1000" b="0" i="0" u="none" baseline="0">
              <a:latin typeface="Verdana"/>
              <a:ea typeface="Verdana"/>
              <a:cs typeface="Verdana"/>
            </a:rPr>
            <a:t>low concentration / 
growing employment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0.1725</cdr:x>
      <cdr:y>0.314</cdr:y>
    </cdr:from>
    <cdr:to>
      <cdr:x>0.178</cdr:x>
      <cdr:y>0.34275</cdr:y>
    </cdr:to>
    <cdr:sp>
      <cdr:nvSpPr>
        <cdr:cNvPr id="1" name="AutoShape 1"/>
        <cdr:cNvSpPr>
          <a:spLocks/>
        </cdr:cNvSpPr>
      </cdr:nvSpPr>
      <cdr:spPr>
        <a:xfrm>
          <a:off x="1495425" y="1857375"/>
          <a:ext cx="47625" cy="171450"/>
        </a:xfrm>
        <a:prstGeom prst="leftBrace">
          <a:avLst/>
        </a:prstGeom>
        <a:noFill/>
        <a:ln w="38100" cmpd="sng">
          <a:solidFill>
            <a:srgbClr val="000000"/>
          </a:solidFill>
          <a:headEnd type="none"/>
          <a:tailEnd type="none"/>
        </a:ln>
      </cdr:spPr>
      <cdr:txBody>
        <a:bodyPr vertOverflow="clip" wrap="square"/>
        <a:p>
          <a:pPr algn="l">
            <a:defRPr/>
          </a:pPr>
          <a:r>
            <a:rPr lang="en-US" cap="none" u="none" baseline="0">
              <a:latin typeface="Verdana"/>
              <a:ea typeface="Verdana"/>
              <a:cs typeface="Verdana"/>
            </a:rPr>
            <a:t/>
          </a:r>
        </a:p>
      </cdr:txBody>
    </cdr:sp>
  </cdr:relSizeAnchor>
  <cdr:relSizeAnchor xmlns:cdr="http://schemas.openxmlformats.org/drawingml/2006/chartDrawing">
    <cdr:from>
      <cdr:x>0.08</cdr:x>
      <cdr:y>0.2495</cdr:y>
    </cdr:from>
    <cdr:to>
      <cdr:x>0.1725</cdr:x>
      <cdr:y>0.40275</cdr:y>
    </cdr:to>
    <cdr:sp>
      <cdr:nvSpPr>
        <cdr:cNvPr id="2" name="TextBox 2"/>
        <cdr:cNvSpPr txBox="1">
          <a:spLocks noChangeArrowheads="1"/>
        </cdr:cNvSpPr>
      </cdr:nvSpPr>
      <cdr:spPr>
        <a:xfrm>
          <a:off x="685800" y="1476375"/>
          <a:ext cx="800100" cy="904875"/>
        </a:xfrm>
        <a:prstGeom prst="rect">
          <a:avLst/>
        </a:prstGeom>
        <a:solidFill>
          <a:srgbClr val="CCFFCC"/>
        </a:solidFill>
        <a:ln w="9525" cmpd="sng">
          <a:noFill/>
        </a:ln>
      </cdr:spPr>
      <cdr:txBody>
        <a:bodyPr vertOverflow="clip" wrap="square"/>
        <a:p>
          <a:pPr algn="l">
            <a:defRPr/>
          </a:pPr>
          <a:r>
            <a:rPr lang="en-US" cap="none" sz="1400" b="1" i="0" u="none" baseline="0">
              <a:latin typeface="Verdana"/>
              <a:ea typeface="Verdana"/>
              <a:cs typeface="Verdana"/>
            </a:rPr>
            <a:t>due to sectoral mix</a:t>
          </a:r>
        </a:p>
      </cdr:txBody>
    </cdr:sp>
  </cdr:relSizeAnchor>
  <cdr:relSizeAnchor xmlns:cdr="http://schemas.openxmlformats.org/drawingml/2006/chartDrawing">
    <cdr:from>
      <cdr:x>0.58075</cdr:x>
      <cdr:y>0.096</cdr:y>
    </cdr:from>
    <cdr:to>
      <cdr:x>0.69175</cdr:x>
      <cdr:y>0.29525</cdr:y>
    </cdr:to>
    <cdr:sp>
      <cdr:nvSpPr>
        <cdr:cNvPr id="3" name="TextBox 3"/>
        <cdr:cNvSpPr txBox="1">
          <a:spLocks noChangeArrowheads="1"/>
        </cdr:cNvSpPr>
      </cdr:nvSpPr>
      <cdr:spPr>
        <a:xfrm>
          <a:off x="5038725" y="561975"/>
          <a:ext cx="962025" cy="1181100"/>
        </a:xfrm>
        <a:prstGeom prst="rect">
          <a:avLst/>
        </a:prstGeom>
        <a:solidFill>
          <a:srgbClr val="CCFFCC"/>
        </a:solidFill>
        <a:ln w="9525" cmpd="sng">
          <a:noFill/>
        </a:ln>
      </cdr:spPr>
      <cdr:txBody>
        <a:bodyPr vertOverflow="clip" wrap="square"/>
        <a:p>
          <a:pPr algn="l">
            <a:defRPr/>
          </a:pPr>
          <a:r>
            <a:rPr lang="en-US" cap="none" sz="1400" b="1" i="0" u="none" baseline="0">
              <a:latin typeface="Verdana"/>
              <a:ea typeface="Verdana"/>
              <a:cs typeface="Verdana"/>
            </a:rPr>
            <a:t>residual: due to competitiveness</a:t>
          </a:r>
        </a:p>
      </cdr:txBody>
    </cdr:sp>
  </cdr:relSizeAnchor>
  <cdr:relSizeAnchor xmlns:cdr="http://schemas.openxmlformats.org/drawingml/2006/chartDrawing">
    <cdr:from>
      <cdr:x>0.5595</cdr:x>
      <cdr:y>0.219</cdr:y>
    </cdr:from>
    <cdr:to>
      <cdr:x>0.574</cdr:x>
      <cdr:y>0.314</cdr:y>
    </cdr:to>
    <cdr:sp>
      <cdr:nvSpPr>
        <cdr:cNvPr id="4" name="AutoShape 4"/>
        <cdr:cNvSpPr>
          <a:spLocks/>
        </cdr:cNvSpPr>
      </cdr:nvSpPr>
      <cdr:spPr>
        <a:xfrm>
          <a:off x="4848225" y="1295400"/>
          <a:ext cx="123825" cy="561975"/>
        </a:xfrm>
        <a:prstGeom prst="rightBrace">
          <a:avLst/>
        </a:prstGeom>
        <a:noFill/>
        <a:ln w="38100" cmpd="sng">
          <a:solidFill>
            <a:srgbClr val="000000"/>
          </a:solidFill>
          <a:headEnd type="none"/>
          <a:tailEnd type="none"/>
        </a:ln>
      </cdr:spPr>
      <cdr:txBody>
        <a:bodyPr vertOverflow="clip" wrap="square"/>
        <a:p>
          <a:pPr algn="l">
            <a:defRPr/>
          </a:pPr>
          <a:r>
            <a:rPr lang="en-US" cap="none" u="none" baseline="0">
              <a:latin typeface="Verdana"/>
              <a:ea typeface="Verdana"/>
              <a:cs typeface="Verdana"/>
            </a:rPr>
            <a:t/>
          </a:r>
        </a:p>
      </cdr:txBody>
    </cdr:sp>
  </cdr:relSizeAnchor>
  <cdr:relSizeAnchor xmlns:cdr="http://schemas.openxmlformats.org/drawingml/2006/chartDrawing">
    <cdr:from>
      <cdr:x>0.19375</cdr:x>
      <cdr:y>0.623</cdr:y>
    </cdr:from>
    <cdr:to>
      <cdr:x>0.54375</cdr:x>
      <cdr:y>0.865</cdr:y>
    </cdr:to>
    <cdr:sp>
      <cdr:nvSpPr>
        <cdr:cNvPr id="5" name="TextBox 5"/>
        <cdr:cNvSpPr txBox="1">
          <a:spLocks noChangeArrowheads="1"/>
        </cdr:cNvSpPr>
      </cdr:nvSpPr>
      <cdr:spPr>
        <a:xfrm>
          <a:off x="1676400" y="3695700"/>
          <a:ext cx="3038475" cy="1438275"/>
        </a:xfrm>
        <a:prstGeom prst="rect">
          <a:avLst/>
        </a:prstGeom>
        <a:solidFill>
          <a:srgbClr val="FFFFFF"/>
        </a:solidFill>
        <a:ln w="9525" cmpd="sng">
          <a:noFill/>
        </a:ln>
      </cdr:spPr>
      <cdr:txBody>
        <a:bodyPr vertOverflow="clip" wrap="square"/>
        <a:p>
          <a:pPr algn="l">
            <a:defRPr/>
          </a:pPr>
          <a:r>
            <a:rPr lang="en-US" cap="none" sz="1400" b="1" i="0" u="none" baseline="0">
              <a:latin typeface="Verdana"/>
              <a:ea typeface="Verdana"/>
              <a:cs typeface="Verdana"/>
            </a:rPr>
            <a:t>Key Question:   how much of the 6% difference is due to California's advantageous mix of sectors (2%) and greater competitiveness within those sectors?  (4%)</a:t>
          </a:r>
        </a:p>
      </cdr:txBody>
    </cdr:sp>
  </cdr:relSizeAnchor>
  <cdr:relSizeAnchor xmlns:cdr="http://schemas.openxmlformats.org/drawingml/2006/chartDrawing">
    <cdr:from>
      <cdr:x>0.09275</cdr:x>
      <cdr:y>0.32075</cdr:y>
    </cdr:from>
    <cdr:to>
      <cdr:x>0.64625</cdr:x>
      <cdr:y>0.3215</cdr:y>
    </cdr:to>
    <cdr:sp>
      <cdr:nvSpPr>
        <cdr:cNvPr id="6" name="Line 6"/>
        <cdr:cNvSpPr>
          <a:spLocks/>
        </cdr:cNvSpPr>
      </cdr:nvSpPr>
      <cdr:spPr>
        <a:xfrm flipH="1">
          <a:off x="800100" y="1895475"/>
          <a:ext cx="4800600" cy="0"/>
        </a:xfrm>
        <a:prstGeom prst="line">
          <a:avLst/>
        </a:prstGeom>
        <a:noFill/>
        <a:ln w="28575" cmpd="sng">
          <a:solidFill>
            <a:srgbClr val="808080"/>
          </a:solidFill>
          <a:prstDash val="sysDash"/>
          <a:headEnd type="none"/>
          <a:tailEnd type="none"/>
        </a:ln>
      </cdr:spPr>
      <cdr:txBody>
        <a:bodyPr vertOverflow="clip" wrap="square"/>
        <a:p>
          <a:pPr algn="l">
            <a:defRPr/>
          </a:pPr>
          <a:r>
            <a:rPr lang="en-US" cap="none" u="none" baseline="0">
              <a:latin typeface="Verdana"/>
              <a:ea typeface="Verdana"/>
              <a:cs typeface="Verdana"/>
            </a:rPr>
            <a:t/>
          </a:r>
        </a:p>
      </cdr:txBody>
    </cdr:sp>
  </cdr:relSizeAnchor>
  <cdr:relSizeAnchor xmlns:cdr="http://schemas.openxmlformats.org/drawingml/2006/chartDrawing">
    <cdr:from>
      <cdr:x>0.09275</cdr:x>
      <cdr:y>0.35125</cdr:y>
    </cdr:from>
    <cdr:to>
      <cdr:x>0.64625</cdr:x>
      <cdr:y>0.35125</cdr:y>
    </cdr:to>
    <cdr:sp>
      <cdr:nvSpPr>
        <cdr:cNvPr id="7" name="Line 7"/>
        <cdr:cNvSpPr>
          <a:spLocks/>
        </cdr:cNvSpPr>
      </cdr:nvSpPr>
      <cdr:spPr>
        <a:xfrm flipH="1">
          <a:off x="800100" y="2076450"/>
          <a:ext cx="4800600" cy="0"/>
        </a:xfrm>
        <a:prstGeom prst="line">
          <a:avLst/>
        </a:prstGeom>
        <a:noFill/>
        <a:ln w="28575" cmpd="sng">
          <a:solidFill>
            <a:srgbClr val="808080"/>
          </a:solidFill>
          <a:prstDash val="sysDash"/>
          <a:headEnd type="none"/>
          <a:tailEnd type="none"/>
        </a:ln>
      </cdr:spPr>
      <cdr:txBody>
        <a:bodyPr vertOverflow="clip" wrap="square"/>
        <a:p>
          <a:pPr algn="l">
            <a:defRPr/>
          </a:pPr>
          <a:r>
            <a:rPr lang="en-US" cap="none" u="none" baseline="0">
              <a:latin typeface="Verdana"/>
              <a:ea typeface="Verdana"/>
              <a:cs typeface="Verdana"/>
            </a:rPr>
            <a:t/>
          </a:r>
        </a:p>
      </cdr:txBody>
    </cdr:sp>
  </cdr:relSizeAnchor>
  <cdr:relSizeAnchor xmlns:cdr="http://schemas.openxmlformats.org/drawingml/2006/chartDrawing">
    <cdr:from>
      <cdr:x>0.09275</cdr:x>
      <cdr:y>0.219</cdr:y>
    </cdr:from>
    <cdr:to>
      <cdr:x>0.64625</cdr:x>
      <cdr:y>0.219</cdr:y>
    </cdr:to>
    <cdr:sp>
      <cdr:nvSpPr>
        <cdr:cNvPr id="8" name="Line 8"/>
        <cdr:cNvSpPr>
          <a:spLocks/>
        </cdr:cNvSpPr>
      </cdr:nvSpPr>
      <cdr:spPr>
        <a:xfrm flipH="1">
          <a:off x="800100" y="1295400"/>
          <a:ext cx="4800600" cy="0"/>
        </a:xfrm>
        <a:prstGeom prst="line">
          <a:avLst/>
        </a:prstGeom>
        <a:noFill/>
        <a:ln w="28575" cmpd="sng">
          <a:solidFill>
            <a:srgbClr val="808080"/>
          </a:solidFill>
          <a:prstDash val="sysDash"/>
          <a:headEnd type="none"/>
          <a:tailEnd type="none"/>
        </a:ln>
      </cdr:spPr>
      <cdr:txBody>
        <a:bodyPr vertOverflow="clip" wrap="square"/>
        <a:p>
          <a:pPr algn="l">
            <a:defRPr/>
          </a:pPr>
          <a:r>
            <a:rPr lang="en-US" cap="none" u="none" baseline="0">
              <a:latin typeface="Verdana"/>
              <a:ea typeface="Verdana"/>
              <a:cs typeface="Verdana"/>
            </a:rPr>
            <a:t/>
          </a:r>
        </a:p>
      </cdr:txBody>
    </cdr:sp>
  </cdr:relSizeAnchor>
  <cdr:relSizeAnchor xmlns:cdr="http://schemas.openxmlformats.org/drawingml/2006/chartDrawing">
    <cdr:from>
      <cdr:x>0.20825</cdr:x>
      <cdr:y>0.47225</cdr:y>
    </cdr:from>
    <cdr:to>
      <cdr:x>0.214</cdr:x>
      <cdr:y>0.48075</cdr:y>
    </cdr:to>
    <cdr:sp>
      <cdr:nvSpPr>
        <cdr:cNvPr id="9" name="TextBox 9"/>
        <cdr:cNvSpPr txBox="1">
          <a:spLocks noChangeArrowheads="1"/>
        </cdr:cNvSpPr>
      </cdr:nvSpPr>
      <cdr:spPr>
        <a:xfrm>
          <a:off x="1800225" y="2800350"/>
          <a:ext cx="47625" cy="47625"/>
        </a:xfrm>
        <a:prstGeom prst="rect">
          <a:avLst/>
        </a:prstGeom>
        <a:noFill/>
        <a:ln w="9525" cmpd="sng">
          <a:noFill/>
        </a:ln>
      </cdr:spPr>
      <cdr:txBody>
        <a:bodyPr vertOverflow="clip" wrap="square"/>
        <a:p>
          <a:pPr algn="l">
            <a:defRPr/>
          </a:pPr>
          <a:r>
            <a:rPr lang="en-US" cap="none" sz="1000" b="0" i="0" u="none" baseline="0">
              <a:latin typeface="Verdana"/>
              <a:ea typeface="Verdana"/>
              <a:cs typeface="Verdana"/>
            </a:rPr>
            <a:t>US</a:t>
          </a:r>
        </a:p>
      </cdr:txBody>
    </cdr:sp>
  </cdr:relSizeAnchor>
  <cdr:relSizeAnchor xmlns:cdr="http://schemas.openxmlformats.org/drawingml/2006/chartDrawing">
    <cdr:from>
      <cdr:x>0.20325</cdr:x>
      <cdr:y>0.419</cdr:y>
    </cdr:from>
    <cdr:to>
      <cdr:x>0.2685</cdr:x>
      <cdr:y>0.5065</cdr:y>
    </cdr:to>
    <cdr:sp>
      <cdr:nvSpPr>
        <cdr:cNvPr id="10" name="TextBox 10"/>
        <cdr:cNvSpPr txBox="1">
          <a:spLocks noChangeArrowheads="1"/>
        </cdr:cNvSpPr>
      </cdr:nvSpPr>
      <cdr:spPr>
        <a:xfrm>
          <a:off x="1762125" y="2486025"/>
          <a:ext cx="561975" cy="523875"/>
        </a:xfrm>
        <a:prstGeom prst="rect">
          <a:avLst/>
        </a:prstGeom>
        <a:noFill/>
        <a:ln w="9525" cmpd="sng">
          <a:noFill/>
        </a:ln>
      </cdr:spPr>
      <cdr:txBody>
        <a:bodyPr vertOverflow="clip" wrap="square"/>
        <a:p>
          <a:pPr algn="l">
            <a:defRPr/>
          </a:pPr>
          <a:r>
            <a:rPr lang="en-US" cap="none" sz="2000" b="1" i="0" u="none" baseline="0">
              <a:latin typeface="Verdana"/>
              <a:ea typeface="Verdana"/>
              <a:cs typeface="Verdana"/>
            </a:rPr>
            <a:t>US</a:t>
          </a:r>
        </a:p>
      </cdr:txBody>
    </cdr:sp>
  </cdr:relSizeAnchor>
  <cdr:relSizeAnchor xmlns:cdr="http://schemas.openxmlformats.org/drawingml/2006/chartDrawing">
    <cdr:from>
      <cdr:x>0.45625</cdr:x>
      <cdr:y>0.419</cdr:y>
    </cdr:from>
    <cdr:to>
      <cdr:x>0.5215</cdr:x>
      <cdr:y>0.5065</cdr:y>
    </cdr:to>
    <cdr:sp>
      <cdr:nvSpPr>
        <cdr:cNvPr id="11" name="TextBox 11"/>
        <cdr:cNvSpPr txBox="1">
          <a:spLocks noChangeArrowheads="1"/>
        </cdr:cNvSpPr>
      </cdr:nvSpPr>
      <cdr:spPr>
        <a:xfrm>
          <a:off x="3952875" y="2486025"/>
          <a:ext cx="561975" cy="523875"/>
        </a:xfrm>
        <a:prstGeom prst="rect">
          <a:avLst/>
        </a:prstGeom>
        <a:noFill/>
        <a:ln w="9525" cmpd="sng">
          <a:noFill/>
        </a:ln>
      </cdr:spPr>
      <cdr:txBody>
        <a:bodyPr vertOverflow="clip" wrap="square"/>
        <a:p>
          <a:pPr algn="l">
            <a:defRPr/>
          </a:pPr>
          <a:r>
            <a:rPr lang="en-US" cap="none" sz="2000" b="1" i="0" u="none" baseline="0">
              <a:latin typeface="Verdana"/>
              <a:ea typeface="Verdana"/>
              <a:cs typeface="Verdana"/>
            </a:rPr>
            <a:t>CA</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4105275"/>
    <xdr:graphicFrame>
      <xdr:nvGraphicFramePr>
        <xdr:cNvPr id="1" name="Shape 1025"/>
        <xdr:cNvGraphicFramePr/>
      </xdr:nvGraphicFramePr>
      <xdr:xfrm>
        <a:off x="0" y="0"/>
        <a:ext cx="9296400" cy="4105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4105275"/>
    <xdr:graphicFrame>
      <xdr:nvGraphicFramePr>
        <xdr:cNvPr id="1" name="Shape 1025"/>
        <xdr:cNvGraphicFramePr/>
      </xdr:nvGraphicFramePr>
      <xdr:xfrm>
        <a:off x="0" y="0"/>
        <a:ext cx="9296400" cy="4105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1"/>
  <sheetViews>
    <sheetView workbookViewId="0" topLeftCell="A1">
      <selection activeCell="L14" sqref="L14:L32"/>
    </sheetView>
  </sheetViews>
  <sheetFormatPr defaultColWidth="11.00390625" defaultRowHeight="12.75"/>
  <cols>
    <col min="3" max="3" width="21.375" style="0" customWidth="1"/>
    <col min="10" max="11" width="13.25390625" style="0" customWidth="1"/>
    <col min="13" max="14" width="13.00390625" style="0" customWidth="1"/>
  </cols>
  <sheetData>
    <row r="1" ht="12.75">
      <c r="A1" t="s">
        <v>64</v>
      </c>
    </row>
    <row r="2" ht="12.75">
      <c r="A2" t="s">
        <v>46</v>
      </c>
    </row>
    <row r="3" ht="12.75">
      <c r="A3" t="s">
        <v>66</v>
      </c>
    </row>
    <row r="4" ht="12.75">
      <c r="A4" t="s">
        <v>47</v>
      </c>
    </row>
    <row r="7" ht="12.75">
      <c r="A7" t="s">
        <v>68</v>
      </c>
    </row>
    <row r="8" ht="12.75">
      <c r="A8" t="s">
        <v>69</v>
      </c>
    </row>
    <row r="9" ht="12.75">
      <c r="A9" t="s">
        <v>1</v>
      </c>
    </row>
    <row r="10" spans="1:2" ht="12.75">
      <c r="A10" t="s">
        <v>2</v>
      </c>
      <c r="B10">
        <v>1997</v>
      </c>
    </row>
    <row r="11" ht="12.75">
      <c r="A11" t="s">
        <v>3</v>
      </c>
    </row>
    <row r="12" spans="1:15" s="2" customFormat="1" ht="51.75">
      <c r="A12" s="4"/>
      <c r="B12" s="4" t="s">
        <v>4</v>
      </c>
      <c r="C12" s="4" t="s">
        <v>5</v>
      </c>
      <c r="D12" s="4" t="s">
        <v>6</v>
      </c>
      <c r="E12" s="4" t="s">
        <v>6</v>
      </c>
      <c r="F12" s="4"/>
      <c r="G12" s="4" t="s">
        <v>7</v>
      </c>
      <c r="H12" s="4" t="s">
        <v>7</v>
      </c>
      <c r="I12" s="4"/>
      <c r="J12" s="4" t="s">
        <v>8</v>
      </c>
      <c r="K12" s="4" t="s">
        <v>8</v>
      </c>
      <c r="L12" s="4"/>
      <c r="M12" s="4" t="s">
        <v>9</v>
      </c>
      <c r="N12" s="4" t="s">
        <v>9</v>
      </c>
      <c r="O12" s="4"/>
    </row>
    <row r="13" spans="4:15" s="3" customFormat="1" ht="12.75">
      <c r="D13" s="3">
        <v>2002</v>
      </c>
      <c r="E13" s="3">
        <v>1997</v>
      </c>
      <c r="F13" s="3" t="s">
        <v>10</v>
      </c>
      <c r="G13" s="3">
        <v>2002</v>
      </c>
      <c r="H13" s="3">
        <v>1997</v>
      </c>
      <c r="I13" s="3" t="s">
        <v>10</v>
      </c>
      <c r="J13" s="3">
        <v>2002</v>
      </c>
      <c r="K13" s="3">
        <v>1997</v>
      </c>
      <c r="L13" s="3" t="s">
        <v>10</v>
      </c>
      <c r="M13" s="3">
        <v>2002</v>
      </c>
      <c r="N13" s="3">
        <v>1997</v>
      </c>
      <c r="O13" s="3" t="s">
        <v>10</v>
      </c>
    </row>
    <row r="14" spans="2:15" ht="12.75">
      <c r="B14">
        <v>21</v>
      </c>
      <c r="C14" t="s">
        <v>11</v>
      </c>
      <c r="D14" s="1">
        <v>24284</v>
      </c>
      <c r="E14" s="1">
        <v>25000</v>
      </c>
      <c r="F14">
        <v>-2.9</v>
      </c>
      <c r="G14" s="1">
        <v>183673289</v>
      </c>
      <c r="H14" s="1">
        <v>173985314</v>
      </c>
      <c r="I14">
        <v>5.6</v>
      </c>
      <c r="J14" s="1">
        <v>21586902</v>
      </c>
      <c r="K14" s="1">
        <v>20798257</v>
      </c>
      <c r="L14" s="5">
        <f aca="true" t="shared" si="0" ref="L14:L31">(J14-K14)/K14</f>
        <v>0.03791880252273063</v>
      </c>
      <c r="M14" s="1">
        <v>487786</v>
      </c>
      <c r="N14" s="1">
        <v>509006</v>
      </c>
      <c r="O14" s="5">
        <f aca="true" t="shared" si="1" ref="O14:O31">(M14-N14)/N14</f>
        <v>-0.04168909600279761</v>
      </c>
    </row>
    <row r="15" spans="2:15" ht="12.75">
      <c r="B15">
        <v>22</v>
      </c>
      <c r="C15" t="s">
        <v>12</v>
      </c>
      <c r="D15" s="1">
        <v>17103</v>
      </c>
      <c r="E15" s="1">
        <v>15513</v>
      </c>
      <c r="F15">
        <v>10.2</v>
      </c>
      <c r="G15" s="1">
        <v>398907044</v>
      </c>
      <c r="H15" s="1">
        <v>411713327</v>
      </c>
      <c r="I15">
        <v>-3.1</v>
      </c>
      <c r="J15" s="1">
        <v>42417830</v>
      </c>
      <c r="K15" s="1">
        <v>36594684</v>
      </c>
      <c r="L15" s="5">
        <f t="shared" si="0"/>
        <v>0.1591254620479849</v>
      </c>
      <c r="M15" s="1">
        <v>663044</v>
      </c>
      <c r="N15" s="1">
        <v>702703</v>
      </c>
      <c r="O15" s="5">
        <f t="shared" si="1"/>
        <v>-0.056437783814783773</v>
      </c>
    </row>
    <row r="16" spans="2:15" ht="12.75">
      <c r="B16">
        <v>23</v>
      </c>
      <c r="C16" t="s">
        <v>15</v>
      </c>
      <c r="D16" s="1">
        <v>709279</v>
      </c>
      <c r="E16" s="1">
        <v>656448</v>
      </c>
      <c r="F16">
        <v>8</v>
      </c>
      <c r="G16" s="1">
        <v>1206843089</v>
      </c>
      <c r="H16" s="1">
        <v>858581056</v>
      </c>
      <c r="I16">
        <v>40.6</v>
      </c>
      <c r="J16" s="1">
        <v>253648308</v>
      </c>
      <c r="K16" s="1">
        <v>174184608</v>
      </c>
      <c r="L16" s="5">
        <f t="shared" si="0"/>
        <v>0.4562039144124606</v>
      </c>
      <c r="M16" s="1">
        <v>7173996</v>
      </c>
      <c r="N16" s="1">
        <v>5664853</v>
      </c>
      <c r="O16" s="5">
        <f t="shared" si="1"/>
        <v>0.26640461808982513</v>
      </c>
    </row>
    <row r="17" spans="2:15" ht="12.75">
      <c r="B17" t="s">
        <v>16</v>
      </c>
      <c r="C17" t="s">
        <v>17</v>
      </c>
      <c r="D17" s="1">
        <v>350728</v>
      </c>
      <c r="E17" s="1">
        <v>362829</v>
      </c>
      <c r="F17">
        <v>-3.3</v>
      </c>
      <c r="G17" s="1">
        <v>3914719163</v>
      </c>
      <c r="H17" s="1">
        <v>3834700920</v>
      </c>
      <c r="I17">
        <v>2.1</v>
      </c>
      <c r="J17" s="1">
        <v>575165127</v>
      </c>
      <c r="K17" s="1">
        <v>569808845</v>
      </c>
      <c r="L17" s="5">
        <f t="shared" si="0"/>
        <v>0.009400138392025137</v>
      </c>
      <c r="M17" s="1">
        <v>14664385</v>
      </c>
      <c r="N17" s="1">
        <v>16805127</v>
      </c>
      <c r="O17" s="5">
        <f t="shared" si="1"/>
        <v>-0.12738624349580935</v>
      </c>
    </row>
    <row r="18" spans="2:15" ht="12.75">
      <c r="B18">
        <v>42</v>
      </c>
      <c r="C18" t="s">
        <v>18</v>
      </c>
      <c r="D18" s="1">
        <v>439175</v>
      </c>
      <c r="E18" s="1">
        <v>453470</v>
      </c>
      <c r="F18">
        <v>-3.2</v>
      </c>
      <c r="G18" s="1">
        <v>4637494486</v>
      </c>
      <c r="H18" s="1">
        <v>4059657778</v>
      </c>
      <c r="I18">
        <v>14.2</v>
      </c>
      <c r="J18" s="1">
        <v>260246207</v>
      </c>
      <c r="K18" s="1">
        <v>214915405</v>
      </c>
      <c r="L18" s="5">
        <f t="shared" si="0"/>
        <v>0.21092393074381988</v>
      </c>
      <c r="M18" s="1">
        <v>5902852</v>
      </c>
      <c r="N18" s="1">
        <v>5796557</v>
      </c>
      <c r="O18" s="5">
        <f t="shared" si="1"/>
        <v>0.01833760972246111</v>
      </c>
    </row>
    <row r="19" spans="2:15" ht="12.75">
      <c r="B19" t="s">
        <v>19</v>
      </c>
      <c r="C19" t="s">
        <v>20</v>
      </c>
      <c r="D19" s="1">
        <v>1110983</v>
      </c>
      <c r="E19" s="1">
        <v>1118447</v>
      </c>
      <c r="F19">
        <v>-0.7</v>
      </c>
      <c r="G19" s="1">
        <v>3053682623</v>
      </c>
      <c r="H19" s="1">
        <v>2460886012</v>
      </c>
      <c r="I19">
        <v>24.1</v>
      </c>
      <c r="J19" s="1">
        <v>301520454</v>
      </c>
      <c r="K19" s="1">
        <v>237195503</v>
      </c>
      <c r="L19" s="5">
        <f t="shared" si="0"/>
        <v>0.27118958912134183</v>
      </c>
      <c r="M19" s="1">
        <v>14623228</v>
      </c>
      <c r="N19" s="1">
        <v>13991103</v>
      </c>
      <c r="O19" s="5">
        <f t="shared" si="1"/>
        <v>0.04518049792071433</v>
      </c>
    </row>
    <row r="20" spans="2:15" ht="12.75">
      <c r="B20" t="s">
        <v>21</v>
      </c>
      <c r="C20" t="s">
        <v>22</v>
      </c>
      <c r="D20" s="1">
        <v>199618</v>
      </c>
      <c r="E20" s="1">
        <v>178025</v>
      </c>
      <c r="F20">
        <v>12.1</v>
      </c>
      <c r="G20" s="1">
        <v>382152040</v>
      </c>
      <c r="H20" s="1">
        <v>318245044</v>
      </c>
      <c r="I20">
        <v>20.1</v>
      </c>
      <c r="J20" s="1">
        <v>115988733</v>
      </c>
      <c r="K20" s="1">
        <v>82346182</v>
      </c>
      <c r="L20" s="5">
        <f t="shared" si="0"/>
        <v>0.4085502227656408</v>
      </c>
      <c r="M20" s="1">
        <v>3650859</v>
      </c>
      <c r="N20" s="1">
        <v>2920777</v>
      </c>
      <c r="O20" s="5">
        <f t="shared" si="1"/>
        <v>0.24996156844565676</v>
      </c>
    </row>
    <row r="21" spans="2:15" ht="12.75">
      <c r="B21">
        <v>51</v>
      </c>
      <c r="C21" t="s">
        <v>23</v>
      </c>
      <c r="D21" s="1">
        <v>137805</v>
      </c>
      <c r="E21" s="1">
        <v>114475</v>
      </c>
      <c r="F21">
        <v>20.4</v>
      </c>
      <c r="G21" s="1">
        <v>897829551</v>
      </c>
      <c r="H21" s="1">
        <v>623213854</v>
      </c>
      <c r="I21">
        <v>44.1</v>
      </c>
      <c r="J21" s="1">
        <v>195350838</v>
      </c>
      <c r="K21" s="1">
        <v>129481577</v>
      </c>
      <c r="L21" s="5">
        <f t="shared" si="0"/>
        <v>0.5087153132217412</v>
      </c>
      <c r="M21" s="1">
        <v>3748730</v>
      </c>
      <c r="N21" s="1">
        <v>3066167</v>
      </c>
      <c r="O21" s="5">
        <f t="shared" si="1"/>
        <v>0.22261116240570067</v>
      </c>
    </row>
    <row r="22" spans="2:15" ht="12.75">
      <c r="B22">
        <v>52</v>
      </c>
      <c r="C22" t="s">
        <v>24</v>
      </c>
      <c r="D22" s="1">
        <v>440268</v>
      </c>
      <c r="E22" s="1">
        <v>395203</v>
      </c>
      <c r="F22">
        <v>11.4</v>
      </c>
      <c r="G22" s="1">
        <v>2803854868</v>
      </c>
      <c r="H22" s="1">
        <v>2197771283</v>
      </c>
      <c r="I22">
        <v>27.6</v>
      </c>
      <c r="J22" s="1">
        <v>377790172</v>
      </c>
      <c r="K22" s="1">
        <v>264551401</v>
      </c>
      <c r="L22" s="5">
        <f t="shared" si="0"/>
        <v>0.4280407156112547</v>
      </c>
      <c r="M22" s="1">
        <v>6578817</v>
      </c>
      <c r="N22" s="1">
        <v>5835214</v>
      </c>
      <c r="O22" s="5">
        <f t="shared" si="1"/>
        <v>0.12743371537016465</v>
      </c>
    </row>
    <row r="23" spans="2:15" ht="12.75">
      <c r="B23">
        <v>53</v>
      </c>
      <c r="C23" t="s">
        <v>25</v>
      </c>
      <c r="D23" s="1">
        <v>322805</v>
      </c>
      <c r="E23" s="1">
        <v>288273</v>
      </c>
      <c r="F23">
        <v>12</v>
      </c>
      <c r="G23" s="1">
        <v>335585268</v>
      </c>
      <c r="H23" s="1">
        <v>240917556</v>
      </c>
      <c r="I23">
        <v>39.3</v>
      </c>
      <c r="J23" s="1">
        <v>60221815</v>
      </c>
      <c r="K23" s="1">
        <v>41590766</v>
      </c>
      <c r="L23" s="5">
        <f t="shared" si="0"/>
        <v>0.4479611892697528</v>
      </c>
      <c r="M23" s="1">
        <v>1948648</v>
      </c>
      <c r="N23" s="1">
        <v>1702420</v>
      </c>
      <c r="O23" s="5">
        <f t="shared" si="1"/>
        <v>0.1446341090917635</v>
      </c>
    </row>
    <row r="24" spans="2:15" ht="12.75">
      <c r="B24">
        <v>54</v>
      </c>
      <c r="C24" t="s">
        <v>26</v>
      </c>
      <c r="D24" s="1">
        <v>739592</v>
      </c>
      <c r="E24" s="1">
        <v>621129</v>
      </c>
      <c r="F24">
        <v>19.1</v>
      </c>
      <c r="G24" s="1">
        <v>867813273</v>
      </c>
      <c r="H24" s="1">
        <v>595250649</v>
      </c>
      <c r="I24">
        <v>45.8</v>
      </c>
      <c r="J24" s="1">
        <v>369625454</v>
      </c>
      <c r="K24" s="1">
        <v>231398791</v>
      </c>
      <c r="L24" s="5">
        <f t="shared" si="0"/>
        <v>0.5973525721662046</v>
      </c>
      <c r="M24" s="1">
        <v>6977999</v>
      </c>
      <c r="N24" s="1">
        <v>5361210</v>
      </c>
      <c r="O24" s="5">
        <f t="shared" si="1"/>
        <v>0.3015716601289634</v>
      </c>
    </row>
    <row r="25" spans="2:15" ht="12.75">
      <c r="B25">
        <v>55</v>
      </c>
      <c r="C25" t="s">
        <v>27</v>
      </c>
      <c r="D25" s="1">
        <v>49340</v>
      </c>
      <c r="E25" s="1">
        <v>47319</v>
      </c>
      <c r="F25">
        <v>4.3</v>
      </c>
      <c r="G25" s="1">
        <v>107630628</v>
      </c>
      <c r="H25" s="1">
        <v>92473059</v>
      </c>
      <c r="I25">
        <v>16.4</v>
      </c>
      <c r="J25" s="1">
        <v>179160997</v>
      </c>
      <c r="K25" s="1">
        <v>154177673</v>
      </c>
      <c r="L25" s="5">
        <f t="shared" si="0"/>
        <v>0.16204242491064189</v>
      </c>
      <c r="M25" s="1">
        <v>2607962</v>
      </c>
      <c r="N25" s="1">
        <v>2617527</v>
      </c>
      <c r="O25" s="5">
        <f t="shared" si="1"/>
        <v>-0.003654212544894475</v>
      </c>
    </row>
    <row r="26" spans="2:15" ht="12.75">
      <c r="B26">
        <v>56</v>
      </c>
      <c r="C26" t="s">
        <v>28</v>
      </c>
      <c r="D26" s="1">
        <v>273407</v>
      </c>
      <c r="E26" s="1">
        <v>276393</v>
      </c>
      <c r="F26">
        <v>-1.1</v>
      </c>
      <c r="G26" s="1">
        <v>397367951</v>
      </c>
      <c r="H26" s="1">
        <v>295936350</v>
      </c>
      <c r="I26">
        <v>34.3</v>
      </c>
      <c r="J26" s="1">
        <v>194875163</v>
      </c>
      <c r="K26" s="1">
        <v>137336983</v>
      </c>
      <c r="L26" s="5">
        <f t="shared" si="0"/>
        <v>0.41895619623448405</v>
      </c>
      <c r="M26" s="1">
        <v>8261008</v>
      </c>
      <c r="N26" s="1">
        <v>7347366</v>
      </c>
      <c r="O26" s="5">
        <f t="shared" si="1"/>
        <v>0.12434959684872103</v>
      </c>
    </row>
    <row r="27" spans="2:15" ht="12.75">
      <c r="B27">
        <v>61</v>
      </c>
      <c r="C27" t="s">
        <v>29</v>
      </c>
      <c r="D27" s="1">
        <v>49319</v>
      </c>
      <c r="E27" s="1">
        <v>40936</v>
      </c>
      <c r="F27">
        <v>20.5</v>
      </c>
      <c r="G27" s="1">
        <v>30690707</v>
      </c>
      <c r="H27" s="1">
        <v>20439028</v>
      </c>
      <c r="I27">
        <v>50.2</v>
      </c>
      <c r="J27" s="1">
        <v>10164378</v>
      </c>
      <c r="K27" s="1">
        <v>6364527</v>
      </c>
      <c r="L27" s="5">
        <f t="shared" si="0"/>
        <v>0.5970358834207161</v>
      </c>
      <c r="M27" s="1">
        <v>430164</v>
      </c>
      <c r="N27" s="1">
        <v>321073</v>
      </c>
      <c r="O27" s="5">
        <f t="shared" si="1"/>
        <v>0.3397700834389687</v>
      </c>
    </row>
    <row r="28" spans="2:15" ht="12.75">
      <c r="B28">
        <v>62</v>
      </c>
      <c r="C28" t="s">
        <v>30</v>
      </c>
      <c r="D28" s="1">
        <v>709133</v>
      </c>
      <c r="E28" s="1">
        <v>645853</v>
      </c>
      <c r="F28">
        <v>9.8</v>
      </c>
      <c r="G28" s="1">
        <v>1210941596</v>
      </c>
      <c r="H28" s="1">
        <v>885054001</v>
      </c>
      <c r="I28">
        <v>36.8</v>
      </c>
      <c r="J28" s="1">
        <v>497380439</v>
      </c>
      <c r="K28" s="1">
        <v>378205694</v>
      </c>
      <c r="L28" s="5">
        <f t="shared" si="0"/>
        <v>0.3151056340257003</v>
      </c>
      <c r="M28" s="1">
        <v>15143561</v>
      </c>
      <c r="N28" s="1">
        <v>13561579</v>
      </c>
      <c r="O28" s="5">
        <f t="shared" si="1"/>
        <v>0.11665175566945413</v>
      </c>
    </row>
    <row r="29" spans="2:15" ht="12.75">
      <c r="B29">
        <v>71</v>
      </c>
      <c r="C29" t="s">
        <v>32</v>
      </c>
      <c r="D29" s="1">
        <v>110324</v>
      </c>
      <c r="E29" s="1">
        <v>99099</v>
      </c>
      <c r="F29">
        <v>11.3</v>
      </c>
      <c r="G29" s="1">
        <v>141923202</v>
      </c>
      <c r="H29" s="1">
        <v>104715028</v>
      </c>
      <c r="I29">
        <v>35.5</v>
      </c>
      <c r="J29" s="1">
        <v>45174639</v>
      </c>
      <c r="K29" s="1">
        <v>32787273</v>
      </c>
      <c r="L29" s="5">
        <f t="shared" si="0"/>
        <v>0.37781019482773087</v>
      </c>
      <c r="M29" s="1">
        <v>1848885</v>
      </c>
      <c r="N29" s="1">
        <v>1587660</v>
      </c>
      <c r="O29" s="5">
        <f t="shared" si="1"/>
        <v>0.16453459808775178</v>
      </c>
    </row>
    <row r="30" spans="2:15" ht="12.75">
      <c r="B30">
        <v>72</v>
      </c>
      <c r="C30" t="s">
        <v>33</v>
      </c>
      <c r="D30" s="1">
        <v>565590</v>
      </c>
      <c r="E30" s="1">
        <v>545068</v>
      </c>
      <c r="F30">
        <v>3.8</v>
      </c>
      <c r="G30" s="1">
        <v>449498718</v>
      </c>
      <c r="H30" s="1">
        <v>350399194</v>
      </c>
      <c r="I30">
        <v>28.3</v>
      </c>
      <c r="J30" s="1">
        <v>127554483</v>
      </c>
      <c r="K30" s="1">
        <v>97007396</v>
      </c>
      <c r="L30" s="5">
        <f t="shared" si="0"/>
        <v>0.31489441279302044</v>
      </c>
      <c r="M30" s="1">
        <v>10120951</v>
      </c>
      <c r="N30" s="1">
        <v>9451226</v>
      </c>
      <c r="O30" s="5">
        <f t="shared" si="1"/>
        <v>0.07086117716368226</v>
      </c>
    </row>
    <row r="31" spans="2:15" ht="12.75">
      <c r="B31">
        <v>81</v>
      </c>
      <c r="C31" t="s">
        <v>34</v>
      </c>
      <c r="D31" s="1">
        <v>524879</v>
      </c>
      <c r="E31" s="1">
        <v>519715</v>
      </c>
      <c r="F31">
        <v>1</v>
      </c>
      <c r="G31" s="1">
        <v>302089657</v>
      </c>
      <c r="H31" s="1">
        <v>265897685</v>
      </c>
      <c r="I31">
        <v>13.6</v>
      </c>
      <c r="J31" s="1">
        <v>80984601</v>
      </c>
      <c r="K31" s="1">
        <v>65520112</v>
      </c>
      <c r="L31" s="5">
        <f t="shared" si="0"/>
        <v>0.23602659592523284</v>
      </c>
      <c r="M31" s="1">
        <v>3351836</v>
      </c>
      <c r="N31" s="1">
        <v>3256178</v>
      </c>
      <c r="O31" s="5">
        <f t="shared" si="1"/>
        <v>0.029377386617070688</v>
      </c>
    </row>
    <row r="32" spans="3:15" s="3" customFormat="1" ht="12.75">
      <c r="C32" s="3" t="s">
        <v>48</v>
      </c>
      <c r="D32" s="3">
        <f>SUM(D14:D31)</f>
        <v>6773632</v>
      </c>
      <c r="E32" s="3">
        <f>SUM(E14:E31)</f>
        <v>6403195</v>
      </c>
      <c r="F32" s="5">
        <f>(D32-E32)/E32</f>
        <v>0.05785190049654899</v>
      </c>
      <c r="G32" s="3">
        <f>SUM(G14:G31)</f>
        <v>21322697153</v>
      </c>
      <c r="H32" s="3">
        <f>SUM(H14:H31)</f>
        <v>17789837138</v>
      </c>
      <c r="I32" s="5">
        <f>(G32-H32)/H32</f>
        <v>0.19858866540456577</v>
      </c>
      <c r="J32" s="3">
        <f>SUM(J14:J31)</f>
        <v>3708856540</v>
      </c>
      <c r="K32" s="3">
        <f>SUM(K14:K31)</f>
        <v>2874265677</v>
      </c>
      <c r="L32" s="5">
        <f>(J32-K32)/K32</f>
        <v>0.2903666385743088</v>
      </c>
      <c r="M32" s="3">
        <f>SUM(M14:M31)</f>
        <v>108184711</v>
      </c>
      <c r="N32" s="3">
        <f>SUM(N14:N31)</f>
        <v>100497746</v>
      </c>
      <c r="O32" s="5">
        <f>(M32-N32)/N32</f>
        <v>0.07648892941340196</v>
      </c>
    </row>
    <row r="33" ht="12.75">
      <c r="A33" t="s">
        <v>63</v>
      </c>
    </row>
    <row r="34" spans="1:4" ht="12.75">
      <c r="A34" t="s">
        <v>35</v>
      </c>
      <c r="B34" t="s">
        <v>36</v>
      </c>
      <c r="C34" t="s">
        <v>37</v>
      </c>
      <c r="D34" t="s">
        <v>38</v>
      </c>
    </row>
    <row r="36" ht="12.75">
      <c r="A36" t="s">
        <v>39</v>
      </c>
    </row>
    <row r="38" ht="12.75">
      <c r="A38" t="s">
        <v>44</v>
      </c>
    </row>
    <row r="41" ht="12.75">
      <c r="A41" t="s">
        <v>45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41"/>
  <sheetViews>
    <sheetView workbookViewId="0" topLeftCell="A1">
      <selection activeCell="A36" sqref="A36"/>
    </sheetView>
  </sheetViews>
  <sheetFormatPr defaultColWidth="11.00390625" defaultRowHeight="12.75"/>
  <cols>
    <col min="3" max="3" width="21.375" style="0" customWidth="1"/>
  </cols>
  <sheetData>
    <row r="1" ht="12.75">
      <c r="A1" t="s">
        <v>64</v>
      </c>
    </row>
    <row r="2" ht="12.75">
      <c r="A2" t="s">
        <v>65</v>
      </c>
    </row>
    <row r="3" ht="12.75">
      <c r="A3" t="s">
        <v>66</v>
      </c>
    </row>
    <row r="4" ht="12.75">
      <c r="A4" t="s">
        <v>67</v>
      </c>
    </row>
    <row r="6" ht="12.75">
      <c r="A6" t="s">
        <v>68</v>
      </c>
    </row>
    <row r="7" ht="12.75">
      <c r="A7" t="s">
        <v>69</v>
      </c>
    </row>
    <row r="8" ht="12.75">
      <c r="A8" t="s">
        <v>0</v>
      </c>
    </row>
    <row r="9" ht="12.75">
      <c r="A9" t="s">
        <v>1</v>
      </c>
    </row>
    <row r="10" spans="1:2" ht="12.75">
      <c r="A10" t="s">
        <v>2</v>
      </c>
      <c r="B10">
        <v>1997</v>
      </c>
    </row>
    <row r="11" ht="12.75">
      <c r="A11" t="s">
        <v>3</v>
      </c>
    </row>
    <row r="12" spans="2:14" s="4" customFormat="1" ht="51.75">
      <c r="B12" s="4" t="s">
        <v>4</v>
      </c>
      <c r="C12" s="4" t="s">
        <v>5</v>
      </c>
      <c r="D12" s="4" t="s">
        <v>6</v>
      </c>
      <c r="E12" s="4" t="s">
        <v>6</v>
      </c>
      <c r="G12" s="4" t="s">
        <v>7</v>
      </c>
      <c r="H12" s="4" t="s">
        <v>7</v>
      </c>
      <c r="J12" s="4" t="s">
        <v>8</v>
      </c>
      <c r="K12" s="4" t="s">
        <v>8</v>
      </c>
      <c r="M12" s="4" t="s">
        <v>9</v>
      </c>
      <c r="N12" s="4" t="s">
        <v>9</v>
      </c>
    </row>
    <row r="13" spans="4:15" s="3" customFormat="1" ht="12.75">
      <c r="D13" s="3">
        <v>2002</v>
      </c>
      <c r="E13" s="3">
        <v>1997</v>
      </c>
      <c r="F13" s="3" t="s">
        <v>10</v>
      </c>
      <c r="G13" s="3">
        <v>2002</v>
      </c>
      <c r="H13" s="3">
        <v>1997</v>
      </c>
      <c r="I13" s="3" t="s">
        <v>10</v>
      </c>
      <c r="J13" s="3">
        <v>2002</v>
      </c>
      <c r="K13" s="3">
        <v>1997</v>
      </c>
      <c r="L13" s="3" t="s">
        <v>10</v>
      </c>
      <c r="M13" s="3">
        <v>2002</v>
      </c>
      <c r="N13" s="3">
        <v>1997</v>
      </c>
      <c r="O13" s="3" t="s">
        <v>10</v>
      </c>
    </row>
    <row r="14" spans="2:15" ht="12.75">
      <c r="B14">
        <v>21</v>
      </c>
      <c r="C14" t="s">
        <v>11</v>
      </c>
      <c r="D14">
        <v>877</v>
      </c>
      <c r="E14">
        <v>910</v>
      </c>
      <c r="F14">
        <v>-3.6</v>
      </c>
      <c r="G14" s="1">
        <v>7316816</v>
      </c>
      <c r="H14" s="1">
        <v>10488459</v>
      </c>
      <c r="I14">
        <v>-30.2</v>
      </c>
      <c r="J14" s="1">
        <v>953778</v>
      </c>
      <c r="K14" s="1">
        <v>944705</v>
      </c>
      <c r="L14" s="5">
        <f aca="true" t="shared" si="0" ref="L14:L32">(J14-K14)/K14</f>
        <v>0.00960405629270513</v>
      </c>
      <c r="M14" s="1">
        <v>20507</v>
      </c>
      <c r="N14" s="1">
        <v>22110</v>
      </c>
      <c r="O14" s="5">
        <f aca="true" t="shared" si="1" ref="O14:O31">(M14-N14)/N14</f>
        <v>-0.07250113071008593</v>
      </c>
    </row>
    <row r="15" spans="2:15" ht="12.75">
      <c r="B15">
        <v>22</v>
      </c>
      <c r="C15" t="s">
        <v>12</v>
      </c>
      <c r="D15" s="1">
        <v>1144</v>
      </c>
      <c r="E15">
        <v>894</v>
      </c>
      <c r="F15">
        <v>28</v>
      </c>
      <c r="G15" t="s">
        <v>13</v>
      </c>
      <c r="H15" s="1">
        <v>27017599</v>
      </c>
      <c r="I15" t="s">
        <v>14</v>
      </c>
      <c r="J15" s="1">
        <v>3814616</v>
      </c>
      <c r="K15" s="1">
        <v>3090498</v>
      </c>
      <c r="L15" s="5">
        <f t="shared" si="0"/>
        <v>0.2343046331044382</v>
      </c>
      <c r="M15" s="1">
        <v>57461</v>
      </c>
      <c r="N15" s="1">
        <v>52662</v>
      </c>
      <c r="O15" s="5">
        <f t="shared" si="1"/>
        <v>0.09112832782651627</v>
      </c>
    </row>
    <row r="16" spans="2:15" ht="12.75">
      <c r="B16">
        <v>23</v>
      </c>
      <c r="C16" t="s">
        <v>15</v>
      </c>
      <c r="D16" s="1">
        <v>68968</v>
      </c>
      <c r="E16" s="1">
        <v>60162</v>
      </c>
      <c r="F16">
        <v>14.6</v>
      </c>
      <c r="G16" s="1">
        <v>150316666</v>
      </c>
      <c r="H16" s="1">
        <v>94353720</v>
      </c>
      <c r="I16">
        <v>59.3</v>
      </c>
      <c r="J16" s="1">
        <v>32913383</v>
      </c>
      <c r="K16" s="1">
        <v>19147668</v>
      </c>
      <c r="L16" s="5">
        <f t="shared" si="0"/>
        <v>0.7189238397072688</v>
      </c>
      <c r="M16" s="1">
        <v>867976</v>
      </c>
      <c r="N16" s="1">
        <v>561338</v>
      </c>
      <c r="O16" s="5">
        <f t="shared" si="1"/>
        <v>0.5462626795264173</v>
      </c>
    </row>
    <row r="17" spans="2:15" ht="12.75">
      <c r="B17" t="s">
        <v>16</v>
      </c>
      <c r="C17" t="s">
        <v>17</v>
      </c>
      <c r="D17" s="1">
        <v>48459</v>
      </c>
      <c r="E17" s="1">
        <v>49418</v>
      </c>
      <c r="F17">
        <v>-1.9</v>
      </c>
      <c r="G17" s="1">
        <v>378770989</v>
      </c>
      <c r="H17" s="1">
        <v>379612443</v>
      </c>
      <c r="I17">
        <v>-0.2</v>
      </c>
      <c r="J17" s="1">
        <v>65958105</v>
      </c>
      <c r="K17" s="1">
        <v>65762848</v>
      </c>
      <c r="L17" s="5">
        <f t="shared" si="0"/>
        <v>0.0029691080288980183</v>
      </c>
      <c r="M17" s="1">
        <v>1605602</v>
      </c>
      <c r="N17" s="1">
        <v>1809667</v>
      </c>
      <c r="O17" s="5">
        <f t="shared" si="1"/>
        <v>-0.11276383997718917</v>
      </c>
    </row>
    <row r="18" spans="2:15" ht="12.75">
      <c r="B18">
        <v>42</v>
      </c>
      <c r="C18" t="s">
        <v>18</v>
      </c>
      <c r="D18" s="1">
        <v>59117</v>
      </c>
      <c r="E18" s="1">
        <v>57841</v>
      </c>
      <c r="F18">
        <v>2.2</v>
      </c>
      <c r="G18" s="1">
        <v>656314159</v>
      </c>
      <c r="H18" s="1">
        <v>548864451</v>
      </c>
      <c r="I18">
        <v>19.6</v>
      </c>
      <c r="J18" s="1">
        <v>39145511</v>
      </c>
      <c r="K18" s="1">
        <v>29874996</v>
      </c>
      <c r="L18" s="5">
        <f t="shared" si="0"/>
        <v>0.3103101670708173</v>
      </c>
      <c r="M18" s="1">
        <v>814443</v>
      </c>
      <c r="N18" s="1">
        <v>757294</v>
      </c>
      <c r="O18" s="5">
        <f t="shared" si="1"/>
        <v>0.07546474684864794</v>
      </c>
    </row>
    <row r="19" spans="2:15" ht="12.75">
      <c r="B19" t="s">
        <v>19</v>
      </c>
      <c r="C19" t="s">
        <v>20</v>
      </c>
      <c r="D19" s="1">
        <v>108594</v>
      </c>
      <c r="E19" s="1">
        <v>106357</v>
      </c>
      <c r="F19">
        <v>2.1</v>
      </c>
      <c r="G19" s="1">
        <v>358760914</v>
      </c>
      <c r="H19" s="1">
        <v>263118346</v>
      </c>
      <c r="I19">
        <v>36.3</v>
      </c>
      <c r="J19" s="1">
        <v>37197414</v>
      </c>
      <c r="K19" s="1">
        <v>26362691</v>
      </c>
      <c r="L19" s="5">
        <f t="shared" si="0"/>
        <v>0.41098698915069026</v>
      </c>
      <c r="M19" s="1">
        <v>1522014</v>
      </c>
      <c r="N19" s="1">
        <v>1354797</v>
      </c>
      <c r="O19" s="5">
        <f t="shared" si="1"/>
        <v>0.12342587118217711</v>
      </c>
    </row>
    <row r="20" spans="2:15" ht="12.75">
      <c r="B20" t="s">
        <v>21</v>
      </c>
      <c r="C20" t="s">
        <v>22</v>
      </c>
      <c r="D20" s="1">
        <v>19012</v>
      </c>
      <c r="E20" s="1">
        <v>16056</v>
      </c>
      <c r="F20">
        <v>18.4</v>
      </c>
      <c r="G20" s="1">
        <v>45507276</v>
      </c>
      <c r="H20" s="1">
        <v>36610159</v>
      </c>
      <c r="I20">
        <v>24.3</v>
      </c>
      <c r="J20" s="1">
        <v>13129272</v>
      </c>
      <c r="K20" s="1">
        <v>9344220</v>
      </c>
      <c r="L20" s="5">
        <f t="shared" si="0"/>
        <v>0.4050688018903664</v>
      </c>
      <c r="M20" s="1">
        <v>397266</v>
      </c>
      <c r="N20" s="1">
        <v>317832</v>
      </c>
      <c r="O20" s="5">
        <f t="shared" si="1"/>
        <v>0.24992448840897077</v>
      </c>
    </row>
    <row r="21" spans="2:15" ht="12.75">
      <c r="B21">
        <v>51</v>
      </c>
      <c r="C21" t="s">
        <v>23</v>
      </c>
      <c r="D21" s="1">
        <v>20496</v>
      </c>
      <c r="E21" s="1">
        <v>16302</v>
      </c>
      <c r="F21">
        <v>25.7</v>
      </c>
      <c r="G21" t="s">
        <v>14</v>
      </c>
      <c r="H21" s="1">
        <v>108719084</v>
      </c>
      <c r="I21" t="s">
        <v>14</v>
      </c>
      <c r="J21" s="1">
        <v>35123956</v>
      </c>
      <c r="K21" s="1">
        <v>22868487</v>
      </c>
      <c r="L21" s="5">
        <f t="shared" si="0"/>
        <v>0.5359107928740542</v>
      </c>
      <c r="M21" s="1">
        <v>563079</v>
      </c>
      <c r="N21" s="1">
        <v>450511</v>
      </c>
      <c r="O21" s="5">
        <f t="shared" si="1"/>
        <v>0.2498673728277445</v>
      </c>
    </row>
    <row r="22" spans="2:15" ht="12.75">
      <c r="B22">
        <v>52</v>
      </c>
      <c r="C22" t="s">
        <v>24</v>
      </c>
      <c r="D22" s="1">
        <v>45981</v>
      </c>
      <c r="E22" s="1">
        <v>40503</v>
      </c>
      <c r="F22">
        <v>13.5</v>
      </c>
      <c r="G22" t="s">
        <v>14</v>
      </c>
      <c r="H22" t="s">
        <v>14</v>
      </c>
      <c r="I22" t="s">
        <v>14</v>
      </c>
      <c r="J22" s="1">
        <v>42647825</v>
      </c>
      <c r="K22" s="1">
        <v>29660235</v>
      </c>
      <c r="L22" s="5">
        <f t="shared" si="0"/>
        <v>0.4378788637379306</v>
      </c>
      <c r="M22" s="1">
        <v>681626</v>
      </c>
      <c r="N22" s="1">
        <v>618971</v>
      </c>
      <c r="O22" s="5">
        <f t="shared" si="1"/>
        <v>0.10122445154942639</v>
      </c>
    </row>
    <row r="23" spans="2:15" ht="12.75">
      <c r="B23">
        <v>53</v>
      </c>
      <c r="C23" t="s">
        <v>25</v>
      </c>
      <c r="D23" s="1">
        <v>42314</v>
      </c>
      <c r="E23" s="1">
        <v>37243</v>
      </c>
      <c r="F23">
        <v>13.6</v>
      </c>
      <c r="G23" s="1">
        <v>54357315</v>
      </c>
      <c r="H23" s="1">
        <v>37937418</v>
      </c>
      <c r="I23">
        <v>43.3</v>
      </c>
      <c r="J23" s="1">
        <v>9537586</v>
      </c>
      <c r="K23" s="1">
        <v>6563746</v>
      </c>
      <c r="L23" s="5">
        <f t="shared" si="0"/>
        <v>0.4530705484337755</v>
      </c>
      <c r="M23" s="1">
        <v>273573</v>
      </c>
      <c r="N23" s="1">
        <v>243168</v>
      </c>
      <c r="O23" s="5">
        <f t="shared" si="1"/>
        <v>0.12503701144887486</v>
      </c>
    </row>
    <row r="24" spans="2:15" ht="12.75">
      <c r="B24">
        <v>54</v>
      </c>
      <c r="C24" t="s">
        <v>26</v>
      </c>
      <c r="D24" s="1">
        <v>96947</v>
      </c>
      <c r="E24" s="1">
        <v>79427</v>
      </c>
      <c r="F24">
        <v>22.1</v>
      </c>
      <c r="G24" s="1">
        <v>142702879</v>
      </c>
      <c r="H24" s="1">
        <v>91798770</v>
      </c>
      <c r="I24">
        <v>55.5</v>
      </c>
      <c r="J24" s="1">
        <v>61098897</v>
      </c>
      <c r="K24" s="1">
        <v>36105169</v>
      </c>
      <c r="L24" s="5">
        <f t="shared" si="0"/>
        <v>0.6922479160809357</v>
      </c>
      <c r="M24" s="1">
        <v>1132641</v>
      </c>
      <c r="N24" s="1">
        <v>826232</v>
      </c>
      <c r="O24" s="5">
        <f t="shared" si="1"/>
        <v>0.3708510442587554</v>
      </c>
    </row>
    <row r="25" spans="2:15" ht="12.75">
      <c r="B25">
        <v>55</v>
      </c>
      <c r="C25" t="s">
        <v>27</v>
      </c>
      <c r="D25" s="1">
        <v>4759</v>
      </c>
      <c r="E25" s="1">
        <v>4881</v>
      </c>
      <c r="F25">
        <v>-2.5</v>
      </c>
      <c r="G25" s="1">
        <v>7372838</v>
      </c>
      <c r="H25" s="1">
        <v>6389446</v>
      </c>
      <c r="I25">
        <v>15.4</v>
      </c>
      <c r="J25" s="1">
        <v>19532526</v>
      </c>
      <c r="K25" s="1">
        <v>17200108</v>
      </c>
      <c r="L25" s="5">
        <f t="shared" si="0"/>
        <v>0.1356048462021285</v>
      </c>
      <c r="M25" s="1">
        <v>269086</v>
      </c>
      <c r="N25" s="1">
        <v>273870</v>
      </c>
      <c r="O25" s="5">
        <f t="shared" si="1"/>
        <v>-0.017468141819111258</v>
      </c>
    </row>
    <row r="26" spans="2:15" ht="12.75">
      <c r="B26">
        <v>56</v>
      </c>
      <c r="C26" t="s">
        <v>28</v>
      </c>
      <c r="D26" s="1">
        <v>33282</v>
      </c>
      <c r="E26" s="1">
        <v>33233</v>
      </c>
      <c r="F26">
        <v>0.1</v>
      </c>
      <c r="G26" s="1">
        <v>50488977</v>
      </c>
      <c r="H26" s="1">
        <v>38614537</v>
      </c>
      <c r="I26">
        <v>30.8</v>
      </c>
      <c r="J26" s="1">
        <v>24029692</v>
      </c>
      <c r="K26" s="1">
        <v>17874317</v>
      </c>
      <c r="L26" s="5">
        <f t="shared" si="0"/>
        <v>0.34436980165451914</v>
      </c>
      <c r="M26" s="1">
        <v>933052</v>
      </c>
      <c r="N26" s="1">
        <v>903059</v>
      </c>
      <c r="O26" s="5">
        <f t="shared" si="1"/>
        <v>0.03321266938262062</v>
      </c>
    </row>
    <row r="27" spans="2:15" ht="12.75">
      <c r="B27">
        <v>61</v>
      </c>
      <c r="C27" t="s">
        <v>29</v>
      </c>
      <c r="D27" s="1">
        <v>6706</v>
      </c>
      <c r="E27" s="1">
        <v>5423</v>
      </c>
      <c r="F27">
        <v>23.7</v>
      </c>
      <c r="G27" s="1">
        <v>4270794</v>
      </c>
      <c r="H27" s="1">
        <v>2934223</v>
      </c>
      <c r="I27">
        <v>45.6</v>
      </c>
      <c r="J27" s="1">
        <v>1485433</v>
      </c>
      <c r="K27" s="1">
        <v>958744</v>
      </c>
      <c r="L27" s="5">
        <f t="shared" si="0"/>
        <v>0.5493531119881846</v>
      </c>
      <c r="M27" s="1">
        <v>62843</v>
      </c>
      <c r="N27" s="1">
        <v>47699</v>
      </c>
      <c r="O27" s="5">
        <f t="shared" si="1"/>
        <v>0.31749093272395645</v>
      </c>
    </row>
    <row r="28" spans="2:15" ht="12.75">
      <c r="B28">
        <v>62</v>
      </c>
      <c r="C28" t="s">
        <v>30</v>
      </c>
      <c r="D28" s="1">
        <v>88718</v>
      </c>
      <c r="E28" s="1">
        <v>80572</v>
      </c>
      <c r="F28">
        <v>10.1</v>
      </c>
      <c r="G28" s="1">
        <v>136775290</v>
      </c>
      <c r="H28" t="s">
        <v>31</v>
      </c>
      <c r="I28">
        <v>45.8</v>
      </c>
      <c r="J28" s="1">
        <v>51946581</v>
      </c>
      <c r="K28" s="1">
        <v>38369116</v>
      </c>
      <c r="L28" s="5">
        <f t="shared" si="0"/>
        <v>0.35386442054072864</v>
      </c>
      <c r="M28" s="1">
        <v>1443301</v>
      </c>
      <c r="N28" s="1">
        <v>1250953</v>
      </c>
      <c r="O28" s="5">
        <f t="shared" si="1"/>
        <v>0.15376117248209964</v>
      </c>
    </row>
    <row r="29" spans="2:15" ht="12.75">
      <c r="B29">
        <v>71</v>
      </c>
      <c r="C29" t="s">
        <v>32</v>
      </c>
      <c r="D29" s="1">
        <v>16453</v>
      </c>
      <c r="E29" s="1">
        <v>13728</v>
      </c>
      <c r="F29">
        <v>19.8</v>
      </c>
      <c r="G29" s="1">
        <v>26292138</v>
      </c>
      <c r="H29" s="1">
        <v>17946053</v>
      </c>
      <c r="I29">
        <v>46.5</v>
      </c>
      <c r="J29" s="1">
        <v>9726104</v>
      </c>
      <c r="K29" s="1">
        <v>7006432</v>
      </c>
      <c r="L29" s="5">
        <f t="shared" si="0"/>
        <v>0.38816790058049516</v>
      </c>
      <c r="M29" s="1">
        <v>287157</v>
      </c>
      <c r="N29" s="1">
        <v>217835</v>
      </c>
      <c r="O29" s="5">
        <f t="shared" si="1"/>
        <v>0.318231689122501</v>
      </c>
    </row>
    <row r="30" spans="2:15" ht="12.75">
      <c r="B30">
        <v>72</v>
      </c>
      <c r="C30" t="s">
        <v>33</v>
      </c>
      <c r="D30" s="1">
        <v>66568</v>
      </c>
      <c r="E30" s="1">
        <v>62629</v>
      </c>
      <c r="F30">
        <v>6.3</v>
      </c>
      <c r="G30" s="1">
        <v>55559669</v>
      </c>
      <c r="H30" s="1">
        <v>42312641</v>
      </c>
      <c r="I30">
        <v>31.3</v>
      </c>
      <c r="J30" s="1">
        <v>15830563</v>
      </c>
      <c r="K30" s="1">
        <v>11455306</v>
      </c>
      <c r="L30" s="5">
        <f t="shared" si="0"/>
        <v>0.38194152124788283</v>
      </c>
      <c r="M30" s="1">
        <v>1145536</v>
      </c>
      <c r="N30" s="1">
        <v>1054106</v>
      </c>
      <c r="O30" s="5">
        <f t="shared" si="1"/>
        <v>0.08673700747363168</v>
      </c>
    </row>
    <row r="31" spans="2:15" ht="12.75">
      <c r="B31">
        <v>81</v>
      </c>
      <c r="C31" t="s">
        <v>34</v>
      </c>
      <c r="D31" s="1">
        <v>55844</v>
      </c>
      <c r="E31" s="1">
        <v>53562</v>
      </c>
      <c r="F31">
        <v>4.3</v>
      </c>
      <c r="G31" s="1">
        <v>35913467</v>
      </c>
      <c r="H31" s="1">
        <v>32442294</v>
      </c>
      <c r="I31">
        <v>10.7</v>
      </c>
      <c r="J31" s="1">
        <v>9718076</v>
      </c>
      <c r="K31" s="1">
        <v>7470381</v>
      </c>
      <c r="L31" s="5">
        <f t="shared" si="0"/>
        <v>0.3008809055388206</v>
      </c>
      <c r="M31" s="1">
        <v>392404</v>
      </c>
      <c r="N31" s="1">
        <v>354705</v>
      </c>
      <c r="O31" s="5">
        <f t="shared" si="1"/>
        <v>0.10628268561198742</v>
      </c>
    </row>
    <row r="32" spans="3:15" s="3" customFormat="1" ht="12.75">
      <c r="C32" s="3" t="s">
        <v>48</v>
      </c>
      <c r="D32" s="3">
        <f>SUM(D14:D31)</f>
        <v>784239</v>
      </c>
      <c r="E32" s="3">
        <f>SUM(E14:E31)</f>
        <v>719141</v>
      </c>
      <c r="F32" s="5">
        <f>(D32-E32)/E32</f>
        <v>0.09052188652851109</v>
      </c>
      <c r="G32" s="3">
        <f>SUM(G14:G31)</f>
        <v>2110720187</v>
      </c>
      <c r="H32" s="3">
        <f>SUM(H14:H31)</f>
        <v>1739159643</v>
      </c>
      <c r="I32" s="5">
        <f>(G32-H32)/H32</f>
        <v>0.21364372471239548</v>
      </c>
      <c r="J32" s="3">
        <f>SUM(J14:J31)</f>
        <v>473789318</v>
      </c>
      <c r="K32" s="3">
        <f>SUM(K14:K31)</f>
        <v>350059667</v>
      </c>
      <c r="L32" s="5">
        <f t="shared" si="0"/>
        <v>0.3534530329082442</v>
      </c>
      <c r="M32" s="3">
        <f>SUM(M14:M31)</f>
        <v>12469567</v>
      </c>
      <c r="N32" s="3">
        <f>SUM(N14:N31)</f>
        <v>11116809</v>
      </c>
      <c r="O32" s="5">
        <f>(M32-N32)/N32</f>
        <v>0.12168581829551987</v>
      </c>
    </row>
    <row r="33" ht="12.75">
      <c r="A33" t="s">
        <v>63</v>
      </c>
    </row>
    <row r="34" spans="1:4" ht="12.75">
      <c r="A34" t="s">
        <v>35</v>
      </c>
      <c r="B34" t="s">
        <v>36</v>
      </c>
      <c r="C34" t="s">
        <v>37</v>
      </c>
      <c r="D34" t="s">
        <v>38</v>
      </c>
    </row>
    <row r="36" ht="12.75">
      <c r="A36" t="s">
        <v>39</v>
      </c>
    </row>
    <row r="38" ht="12.75">
      <c r="A38" t="s">
        <v>44</v>
      </c>
    </row>
    <row r="41" ht="12.75">
      <c r="A41" t="s">
        <v>45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2:I31"/>
  <sheetViews>
    <sheetView workbookViewId="0" topLeftCell="A1">
      <selection activeCell="I12" activeCellId="1" sqref="G12:G30 I12:I30"/>
    </sheetView>
  </sheetViews>
  <sheetFormatPr defaultColWidth="11.00390625" defaultRowHeight="12.75"/>
  <cols>
    <col min="1" max="1" width="10.75390625" style="19" customWidth="1"/>
    <col min="2" max="2" width="22.00390625" style="2" customWidth="1"/>
    <col min="7" max="7" width="18.75390625" style="0" customWidth="1"/>
  </cols>
  <sheetData>
    <row r="12" spans="1:9" ht="78">
      <c r="A12" s="19" t="str">
        <f>CAL!B12</f>
        <v>code</v>
      </c>
      <c r="B12" s="2" t="str">
        <f>CAL!C12</f>
        <v>1997 NAICS Description</v>
      </c>
      <c r="C12" s="2" t="s">
        <v>40</v>
      </c>
      <c r="D12" s="2" t="s">
        <v>62</v>
      </c>
      <c r="E12" s="2" t="s">
        <v>41</v>
      </c>
      <c r="F12" s="2" t="s">
        <v>62</v>
      </c>
      <c r="G12" t="s">
        <v>42</v>
      </c>
      <c r="I12" s="2" t="s">
        <v>43</v>
      </c>
    </row>
    <row r="13" spans="1:9" ht="12.75">
      <c r="A13" s="19">
        <f>CAL!B14</f>
        <v>21</v>
      </c>
      <c r="B13" s="2" t="str">
        <f>CAL!C14</f>
        <v> Mining</v>
      </c>
      <c r="C13">
        <f>CAL!M14</f>
        <v>20507</v>
      </c>
      <c r="D13" s="20">
        <f aca="true" t="shared" si="0" ref="D13:F31">C13/C$31</f>
        <v>0.0016445639211048787</v>
      </c>
      <c r="E13">
        <f>US!M14</f>
        <v>487786</v>
      </c>
      <c r="F13" s="20">
        <f t="shared" si="0"/>
        <v>0.004508825650973916</v>
      </c>
      <c r="G13" s="16">
        <f>D13/F13</f>
        <v>0.3647432942432913</v>
      </c>
      <c r="I13" s="20">
        <f>(US!M14-US!N14)/US!N14</f>
        <v>-0.04168909600279761</v>
      </c>
    </row>
    <row r="14" spans="1:9" ht="12.75">
      <c r="A14" s="19">
        <f>CAL!B15</f>
        <v>22</v>
      </c>
      <c r="B14" s="2" t="str">
        <f>CAL!C15</f>
        <v> Utilities</v>
      </c>
      <c r="C14">
        <f>CAL!M15</f>
        <v>57461</v>
      </c>
      <c r="D14" s="20">
        <f t="shared" si="0"/>
        <v>0.00460809906230104</v>
      </c>
      <c r="E14">
        <f>US!M15</f>
        <v>663044</v>
      </c>
      <c r="F14" s="20">
        <f t="shared" si="0"/>
        <v>0.00612881426470696</v>
      </c>
      <c r="G14" s="16">
        <f aca="true" t="shared" si="1" ref="G14:G30">D14/F14</f>
        <v>0.7518744839172198</v>
      </c>
      <c r="I14" s="20">
        <f>(US!M15-US!N15)/US!N15</f>
        <v>-0.056437783814783773</v>
      </c>
    </row>
    <row r="15" spans="1:9" ht="12.75">
      <c r="A15" s="19">
        <f>CAL!B16</f>
        <v>23</v>
      </c>
      <c r="B15" s="2" t="str">
        <f>CAL!C16</f>
        <v> Construction</v>
      </c>
      <c r="C15">
        <f>CAL!M16</f>
        <v>867976</v>
      </c>
      <c r="D15" s="20">
        <f t="shared" si="0"/>
        <v>0.06960754932388591</v>
      </c>
      <c r="E15">
        <f>US!M16</f>
        <v>7173996</v>
      </c>
      <c r="F15" s="20">
        <f t="shared" si="0"/>
        <v>0.06631247552161045</v>
      </c>
      <c r="G15" s="16">
        <f t="shared" si="1"/>
        <v>1.0496901039564062</v>
      </c>
      <c r="I15" s="20">
        <f>(US!M16-US!N16)/US!N16</f>
        <v>0.26640461808982513</v>
      </c>
    </row>
    <row r="16" spans="1:9" ht="12.75">
      <c r="A16" s="19" t="str">
        <f>CAL!B17</f>
        <v> 31-33</v>
      </c>
      <c r="B16" s="2" t="str">
        <f>CAL!C17</f>
        <v> Manufacturing</v>
      </c>
      <c r="C16">
        <f>CAL!M17</f>
        <v>1605602</v>
      </c>
      <c r="D16" s="20">
        <f t="shared" si="0"/>
        <v>0.12876164825931807</v>
      </c>
      <c r="E16">
        <f>US!M17</f>
        <v>14664385</v>
      </c>
      <c r="F16" s="20">
        <f t="shared" si="0"/>
        <v>0.13554951401589455</v>
      </c>
      <c r="G16" s="16">
        <f t="shared" si="1"/>
        <v>0.9499233486312572</v>
      </c>
      <c r="I16" s="20">
        <f>(US!M17-US!N17)/US!N17</f>
        <v>-0.12738624349580935</v>
      </c>
    </row>
    <row r="17" spans="1:9" ht="12.75">
      <c r="A17" s="19">
        <f>CAL!B18</f>
        <v>42</v>
      </c>
      <c r="B17" s="2" t="str">
        <f>CAL!C18</f>
        <v> Wholesale trade</v>
      </c>
      <c r="C17">
        <f>CAL!M18</f>
        <v>814443</v>
      </c>
      <c r="D17" s="20">
        <f t="shared" si="0"/>
        <v>0.06531445719005319</v>
      </c>
      <c r="E17">
        <f>US!M18</f>
        <v>5902852</v>
      </c>
      <c r="F17" s="20">
        <f t="shared" si="0"/>
        <v>0.05456271912581067</v>
      </c>
      <c r="G17" s="16">
        <f t="shared" si="1"/>
        <v>1.1970528272143324</v>
      </c>
      <c r="I17" s="20">
        <f>(US!M18-US!N18)/US!N18</f>
        <v>0.01833760972246111</v>
      </c>
    </row>
    <row r="18" spans="1:9" ht="12.75">
      <c r="A18" s="19" t="str">
        <f>CAL!B19</f>
        <v> 44-45</v>
      </c>
      <c r="B18" s="2" t="str">
        <f>CAL!C19</f>
        <v> Retail trade</v>
      </c>
      <c r="C18">
        <f>CAL!M19</f>
        <v>1522014</v>
      </c>
      <c r="D18" s="20">
        <f t="shared" si="0"/>
        <v>0.12205828799027264</v>
      </c>
      <c r="E18">
        <f>US!M19</f>
        <v>14623228</v>
      </c>
      <c r="F18" s="20">
        <f t="shared" si="0"/>
        <v>0.13516908133164954</v>
      </c>
      <c r="G18" s="16">
        <f t="shared" si="1"/>
        <v>0.9030044947245859</v>
      </c>
      <c r="I18" s="20">
        <f>(US!M19-US!N19)/US!N19</f>
        <v>0.04518049792071433</v>
      </c>
    </row>
    <row r="19" spans="1:9" ht="25.5">
      <c r="A19" s="19" t="str">
        <f>CAL!B20</f>
        <v> 48-49</v>
      </c>
      <c r="B19" s="2" t="str">
        <f>CAL!C20</f>
        <v> Transportation &amp; warehousing</v>
      </c>
      <c r="C19">
        <f>CAL!M20</f>
        <v>397266</v>
      </c>
      <c r="D19" s="20">
        <f t="shared" si="0"/>
        <v>0.03185884481794757</v>
      </c>
      <c r="E19">
        <f>US!M20</f>
        <v>3650859</v>
      </c>
      <c r="F19" s="20">
        <f t="shared" si="0"/>
        <v>0.03374653374079818</v>
      </c>
      <c r="G19" s="16">
        <f t="shared" si="1"/>
        <v>0.9440627313800684</v>
      </c>
      <c r="I19" s="20">
        <f>(US!M20-US!N20)/US!N20</f>
        <v>0.24996156844565676</v>
      </c>
    </row>
    <row r="20" spans="1:9" ht="12.75">
      <c r="A20" s="19">
        <f>CAL!B21</f>
        <v>51</v>
      </c>
      <c r="B20" s="2" t="str">
        <f>CAL!C21</f>
        <v> Information</v>
      </c>
      <c r="C20">
        <f>CAL!M21</f>
        <v>563079</v>
      </c>
      <c r="D20" s="20">
        <f t="shared" si="0"/>
        <v>0.04515625923498386</v>
      </c>
      <c r="E20">
        <f>US!M21</f>
        <v>3748730</v>
      </c>
      <c r="F20" s="20">
        <f t="shared" si="0"/>
        <v>0.034651199465698994</v>
      </c>
      <c r="G20" s="16">
        <f t="shared" si="1"/>
        <v>1.3031658335430427</v>
      </c>
      <c r="I20" s="20">
        <f>(US!M21-US!N21)/US!N21</f>
        <v>0.22261116240570067</v>
      </c>
    </row>
    <row r="21" spans="1:9" ht="12.75">
      <c r="A21" s="19">
        <f>CAL!B22</f>
        <v>52</v>
      </c>
      <c r="B21" s="2" t="str">
        <f>CAL!C22</f>
        <v> Finance &amp; insurance</v>
      </c>
      <c r="C21">
        <f>CAL!M22</f>
        <v>681626</v>
      </c>
      <c r="D21" s="20">
        <f t="shared" si="0"/>
        <v>0.05466316512834808</v>
      </c>
      <c r="E21">
        <f>US!M22</f>
        <v>6578817</v>
      </c>
      <c r="F21" s="20">
        <f t="shared" si="0"/>
        <v>0.060810968011921755</v>
      </c>
      <c r="G21" s="16">
        <f t="shared" si="1"/>
        <v>0.8989030583698582</v>
      </c>
      <c r="I21" s="20">
        <f>(US!M22-US!N22)/US!N22</f>
        <v>0.12743371537016465</v>
      </c>
    </row>
    <row r="22" spans="1:9" ht="25.5">
      <c r="A22" s="19">
        <f>CAL!B23</f>
        <v>53</v>
      </c>
      <c r="B22" s="2" t="str">
        <f>CAL!C23</f>
        <v> Real estate &amp; rental &amp; leasing</v>
      </c>
      <c r="C22">
        <f>CAL!M23</f>
        <v>273573</v>
      </c>
      <c r="D22" s="20">
        <f t="shared" si="0"/>
        <v>0.02193925418581094</v>
      </c>
      <c r="E22">
        <f>US!M23</f>
        <v>1948648</v>
      </c>
      <c r="F22" s="20">
        <f t="shared" si="0"/>
        <v>0.01801223095193183</v>
      </c>
      <c r="G22" s="16">
        <f t="shared" si="1"/>
        <v>1.2180198135566287</v>
      </c>
      <c r="I22" s="20">
        <f>(US!M23-US!N23)/US!N23</f>
        <v>0.1446341090917635</v>
      </c>
    </row>
    <row r="23" spans="1:9" ht="25.5">
      <c r="A23" s="19">
        <f>CAL!B24</f>
        <v>54</v>
      </c>
      <c r="B23" s="2" t="str">
        <f>CAL!C24</f>
        <v> Professional, scientific, &amp; technical services</v>
      </c>
      <c r="C23">
        <f>CAL!M24</f>
        <v>1132641</v>
      </c>
      <c r="D23" s="20">
        <f t="shared" si="0"/>
        <v>0.09083242425338425</v>
      </c>
      <c r="E23">
        <f>US!M24</f>
        <v>6977999</v>
      </c>
      <c r="F23" s="20">
        <f t="shared" si="0"/>
        <v>0.06450078699198078</v>
      </c>
      <c r="G23" s="16">
        <f t="shared" si="1"/>
        <v>1.4082374570821472</v>
      </c>
      <c r="I23" s="20">
        <f>(US!M24-US!N24)/US!N24</f>
        <v>0.3015716601289634</v>
      </c>
    </row>
    <row r="24" spans="1:9" ht="39">
      <c r="A24" s="19">
        <f>CAL!B25</f>
        <v>55</v>
      </c>
      <c r="B24" s="2" t="str">
        <f>CAL!C25</f>
        <v> Management of companies and enterprises</v>
      </c>
      <c r="C24">
        <f>CAL!M25</f>
        <v>269086</v>
      </c>
      <c r="D24" s="20">
        <f t="shared" si="0"/>
        <v>0.021579418114518332</v>
      </c>
      <c r="E24">
        <f>US!M25</f>
        <v>2607962</v>
      </c>
      <c r="F24" s="20">
        <f t="shared" si="0"/>
        <v>0.024106567146997323</v>
      </c>
      <c r="G24" s="16">
        <f t="shared" si="1"/>
        <v>0.8951676106735186</v>
      </c>
      <c r="I24" s="20">
        <f>(US!M25-US!N25)/US!N25</f>
        <v>-0.003654212544894475</v>
      </c>
    </row>
    <row r="25" spans="1:9" ht="39">
      <c r="A25" s="19">
        <f>CAL!B26</f>
        <v>56</v>
      </c>
      <c r="B25" s="2" t="str">
        <f>CAL!C26</f>
        <v> Administrative, support, waste management, remediation services</v>
      </c>
      <c r="C25">
        <f>CAL!M26</f>
        <v>933052</v>
      </c>
      <c r="D25" s="20">
        <f t="shared" si="0"/>
        <v>0.07482633518870382</v>
      </c>
      <c r="E25">
        <f>US!M26</f>
        <v>8261008</v>
      </c>
      <c r="F25" s="20">
        <f t="shared" si="0"/>
        <v>0.07636021692566151</v>
      </c>
      <c r="G25" s="16">
        <f t="shared" si="1"/>
        <v>0.9799125539618233</v>
      </c>
      <c r="I25" s="20">
        <f>(US!M26-US!N26)/US!N26</f>
        <v>0.12434959684872103</v>
      </c>
    </row>
    <row r="26" spans="1:9" ht="12.75">
      <c r="A26" s="19">
        <f>CAL!B27</f>
        <v>61</v>
      </c>
      <c r="B26" s="2" t="str">
        <f>CAL!C27</f>
        <v> Educational services</v>
      </c>
      <c r="C26">
        <f>CAL!M27</f>
        <v>62843</v>
      </c>
      <c r="D26" s="20">
        <f t="shared" si="0"/>
        <v>0.005039709879260443</v>
      </c>
      <c r="E26">
        <f>US!M27</f>
        <v>430164</v>
      </c>
      <c r="F26" s="20">
        <f t="shared" si="0"/>
        <v>0.003976199557440238</v>
      </c>
      <c r="G26" s="16">
        <f t="shared" si="1"/>
        <v>1.26746905090067</v>
      </c>
      <c r="I26" s="20">
        <f>(US!M27-US!N27)/US!N27</f>
        <v>0.3397700834389687</v>
      </c>
    </row>
    <row r="27" spans="1:9" ht="25.5">
      <c r="A27" s="19">
        <f>CAL!B28</f>
        <v>62</v>
      </c>
      <c r="B27" s="2" t="str">
        <f>CAL!C28</f>
        <v> Health care &amp; social assistance</v>
      </c>
      <c r="C27">
        <f>CAL!M28</f>
        <v>1443301</v>
      </c>
      <c r="D27" s="20">
        <f t="shared" si="0"/>
        <v>0.11574587954818319</v>
      </c>
      <c r="E27">
        <f>US!M28</f>
        <v>15143561</v>
      </c>
      <c r="F27" s="20">
        <f t="shared" si="0"/>
        <v>0.1399787535597336</v>
      </c>
      <c r="G27" s="16">
        <f t="shared" si="1"/>
        <v>0.8268817703023092</v>
      </c>
      <c r="I27" s="20">
        <f>(US!M28-US!N28)/US!N28</f>
        <v>0.11665175566945413</v>
      </c>
    </row>
    <row r="28" spans="1:9" ht="25.5">
      <c r="A28" s="19">
        <f>CAL!B29</f>
        <v>71</v>
      </c>
      <c r="B28" s="2" t="str">
        <f>CAL!C29</f>
        <v> Arts, entertainment, &amp; recreation</v>
      </c>
      <c r="C28">
        <f>CAL!M29</f>
        <v>287157</v>
      </c>
      <c r="D28" s="20">
        <f t="shared" si="0"/>
        <v>0.023028626415015054</v>
      </c>
      <c r="E28">
        <f>US!M29</f>
        <v>1848885</v>
      </c>
      <c r="F28" s="20">
        <f t="shared" si="0"/>
        <v>0.01709007661905202</v>
      </c>
      <c r="G28" s="16">
        <f t="shared" si="1"/>
        <v>1.3474852645975113</v>
      </c>
      <c r="I28" s="20">
        <f>(US!M29-US!N29)/US!N29</f>
        <v>0.16453459808775178</v>
      </c>
    </row>
    <row r="29" spans="1:9" ht="25.5">
      <c r="A29" s="19">
        <f>CAL!B30</f>
        <v>72</v>
      </c>
      <c r="B29" s="2" t="str">
        <f>CAL!C30</f>
        <v> Accommodation &amp; foodservices</v>
      </c>
      <c r="C29">
        <f>CAL!M30</f>
        <v>1145536</v>
      </c>
      <c r="D29" s="20">
        <f t="shared" si="0"/>
        <v>0.09186654195771192</v>
      </c>
      <c r="E29">
        <f>US!M30</f>
        <v>10120951</v>
      </c>
      <c r="F29" s="20">
        <f t="shared" si="0"/>
        <v>0.09355250761819754</v>
      </c>
      <c r="G29" s="16">
        <f t="shared" si="1"/>
        <v>0.9819784022533494</v>
      </c>
      <c r="I29" s="20">
        <f>(US!M30-US!N30)/US!N30</f>
        <v>0.07086117716368226</v>
      </c>
    </row>
    <row r="30" spans="1:9" ht="25.5">
      <c r="A30" s="19">
        <f>CAL!B31</f>
        <v>81</v>
      </c>
      <c r="B30" s="2" t="str">
        <f>CAL!C31</f>
        <v> Other services (except public administration)</v>
      </c>
      <c r="C30">
        <f>CAL!M31</f>
        <v>392404</v>
      </c>
      <c r="D30" s="20">
        <f t="shared" si="0"/>
        <v>0.0314689355291968</v>
      </c>
      <c r="E30">
        <f>US!M31</f>
        <v>3351836</v>
      </c>
      <c r="F30" s="20">
        <f t="shared" si="0"/>
        <v>0.030982529499940153</v>
      </c>
      <c r="G30" s="16">
        <f t="shared" si="1"/>
        <v>1.0156993646776835</v>
      </c>
      <c r="I30" s="20">
        <f>(US!M31-US!N31)/US!N31</f>
        <v>0.029377386617070688</v>
      </c>
    </row>
    <row r="31" spans="1:6" s="3" customFormat="1" ht="12.75">
      <c r="A31" s="21"/>
      <c r="B31" s="4" t="str">
        <f>CAL!C32</f>
        <v>TOTAL</v>
      </c>
      <c r="C31" s="3">
        <f>CAL!M32</f>
        <v>12469567</v>
      </c>
      <c r="D31" s="5">
        <f t="shared" si="0"/>
        <v>1</v>
      </c>
      <c r="E31" s="3">
        <f>US!M32</f>
        <v>108184711</v>
      </c>
      <c r="F31" s="5">
        <f t="shared" si="0"/>
        <v>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2:G31"/>
  <sheetViews>
    <sheetView workbookViewId="0" topLeftCell="A1">
      <selection activeCell="G12" activeCellId="1" sqref="B12:B30 G12:G30"/>
    </sheetView>
  </sheetViews>
  <sheetFormatPr defaultColWidth="11.00390625" defaultRowHeight="12.75"/>
  <cols>
    <col min="1" max="1" width="10.75390625" style="19" customWidth="1"/>
    <col min="2" max="2" width="22.00390625" style="2" customWidth="1"/>
    <col min="7" max="7" width="18.75390625" style="0" customWidth="1"/>
  </cols>
  <sheetData>
    <row r="12" spans="1:7" ht="39">
      <c r="A12" s="19" t="str">
        <f>CAL!B12</f>
        <v>code</v>
      </c>
      <c r="B12" s="2" t="str">
        <f>CAL!C12</f>
        <v>1997 NAICS Description</v>
      </c>
      <c r="C12" s="2" t="s">
        <v>40</v>
      </c>
      <c r="D12" s="2" t="s">
        <v>62</v>
      </c>
      <c r="E12" s="2" t="s">
        <v>41</v>
      </c>
      <c r="F12" s="2" t="s">
        <v>62</v>
      </c>
      <c r="G12" t="s">
        <v>42</v>
      </c>
    </row>
    <row r="13" spans="1:7" ht="25.5">
      <c r="A13" s="19">
        <f>CAL!B24</f>
        <v>54</v>
      </c>
      <c r="B13" s="2" t="str">
        <f>CAL!C24</f>
        <v> Professional, scientific, &amp; technical services</v>
      </c>
      <c r="C13">
        <f>CAL!M24</f>
        <v>1132641</v>
      </c>
      <c r="D13" s="22">
        <f aca="true" t="shared" si="0" ref="D13:D31">C13/C$31</f>
        <v>0.09083242425338425</v>
      </c>
      <c r="E13">
        <f>US!M24</f>
        <v>6977999</v>
      </c>
      <c r="F13" s="22">
        <f aca="true" t="shared" si="1" ref="F13:F31">E13/E$31</f>
        <v>0.06450078699198078</v>
      </c>
      <c r="G13" s="23">
        <f aca="true" t="shared" si="2" ref="G13:G30">D13/F13</f>
        <v>1.4082374570821472</v>
      </c>
    </row>
    <row r="14" spans="1:7" ht="25.5">
      <c r="A14" s="19">
        <f>CAL!B29</f>
        <v>71</v>
      </c>
      <c r="B14" s="2" t="str">
        <f>CAL!C29</f>
        <v> Arts, entertainment, &amp; recreation</v>
      </c>
      <c r="C14">
        <f>CAL!M29</f>
        <v>287157</v>
      </c>
      <c r="D14" s="22">
        <f t="shared" si="0"/>
        <v>0.023028626415015054</v>
      </c>
      <c r="E14">
        <f>US!M29</f>
        <v>1848885</v>
      </c>
      <c r="F14" s="22">
        <f t="shared" si="1"/>
        <v>0.01709007661905202</v>
      </c>
      <c r="G14" s="23">
        <f t="shared" si="2"/>
        <v>1.3474852645975113</v>
      </c>
    </row>
    <row r="15" spans="1:7" ht="12.75">
      <c r="A15" s="19">
        <f>CAL!B21</f>
        <v>51</v>
      </c>
      <c r="B15" s="2" t="str">
        <f>CAL!C21</f>
        <v> Information</v>
      </c>
      <c r="C15">
        <f>CAL!M21</f>
        <v>563079</v>
      </c>
      <c r="D15" s="22">
        <f t="shared" si="0"/>
        <v>0.04515625923498386</v>
      </c>
      <c r="E15">
        <f>US!M21</f>
        <v>3748730</v>
      </c>
      <c r="F15" s="22">
        <f t="shared" si="1"/>
        <v>0.034651199465698994</v>
      </c>
      <c r="G15" s="23">
        <f t="shared" si="2"/>
        <v>1.3031658335430427</v>
      </c>
    </row>
    <row r="16" spans="1:7" ht="12.75">
      <c r="A16" s="19">
        <f>CAL!B27</f>
        <v>61</v>
      </c>
      <c r="B16" s="2" t="str">
        <f>CAL!C27</f>
        <v> Educational services</v>
      </c>
      <c r="C16">
        <f>CAL!M27</f>
        <v>62843</v>
      </c>
      <c r="D16" s="22">
        <f t="shared" si="0"/>
        <v>0.005039709879260443</v>
      </c>
      <c r="E16">
        <f>US!M27</f>
        <v>430164</v>
      </c>
      <c r="F16" s="22">
        <f t="shared" si="1"/>
        <v>0.003976199557440238</v>
      </c>
      <c r="G16" s="23">
        <f t="shared" si="2"/>
        <v>1.26746905090067</v>
      </c>
    </row>
    <row r="17" spans="1:7" ht="25.5">
      <c r="A17" s="19">
        <f>CAL!B23</f>
        <v>53</v>
      </c>
      <c r="B17" s="2" t="str">
        <f>CAL!C23</f>
        <v> Real estate &amp; rental &amp; leasing</v>
      </c>
      <c r="C17">
        <f>CAL!M23</f>
        <v>273573</v>
      </c>
      <c r="D17" s="22">
        <f t="shared" si="0"/>
        <v>0.02193925418581094</v>
      </c>
      <c r="E17">
        <f>US!M23</f>
        <v>1948648</v>
      </c>
      <c r="F17" s="22">
        <f t="shared" si="1"/>
        <v>0.01801223095193183</v>
      </c>
      <c r="G17" s="23">
        <f t="shared" si="2"/>
        <v>1.2180198135566287</v>
      </c>
    </row>
    <row r="18" spans="1:7" ht="12.75">
      <c r="A18" s="19">
        <f>CAL!B18</f>
        <v>42</v>
      </c>
      <c r="B18" s="2" t="str">
        <f>CAL!C18</f>
        <v> Wholesale trade</v>
      </c>
      <c r="C18">
        <f>CAL!M18</f>
        <v>814443</v>
      </c>
      <c r="D18" s="22">
        <f t="shared" si="0"/>
        <v>0.06531445719005319</v>
      </c>
      <c r="E18">
        <f>US!M18</f>
        <v>5902852</v>
      </c>
      <c r="F18" s="22">
        <f t="shared" si="1"/>
        <v>0.05456271912581067</v>
      </c>
      <c r="G18" s="23">
        <f t="shared" si="2"/>
        <v>1.1970528272143324</v>
      </c>
    </row>
    <row r="19" spans="1:7" ht="12.75">
      <c r="A19" s="19">
        <f>CAL!B16</f>
        <v>23</v>
      </c>
      <c r="B19" s="2" t="str">
        <f>CAL!C16</f>
        <v> Construction</v>
      </c>
      <c r="C19">
        <f>CAL!M16</f>
        <v>867976</v>
      </c>
      <c r="D19" s="22">
        <f t="shared" si="0"/>
        <v>0.06960754932388591</v>
      </c>
      <c r="E19">
        <f>US!M16</f>
        <v>7173996</v>
      </c>
      <c r="F19" s="22">
        <f t="shared" si="1"/>
        <v>0.06631247552161045</v>
      </c>
      <c r="G19" s="23">
        <f t="shared" si="2"/>
        <v>1.0496901039564062</v>
      </c>
    </row>
    <row r="20" spans="1:7" ht="25.5">
      <c r="A20" s="19">
        <f>CAL!B31</f>
        <v>81</v>
      </c>
      <c r="B20" s="2" t="str">
        <f>CAL!C31</f>
        <v> Other services (except public administration)</v>
      </c>
      <c r="C20">
        <f>CAL!M31</f>
        <v>392404</v>
      </c>
      <c r="D20" s="22">
        <f t="shared" si="0"/>
        <v>0.0314689355291968</v>
      </c>
      <c r="E20">
        <f>US!M31</f>
        <v>3351836</v>
      </c>
      <c r="F20" s="22">
        <f t="shared" si="1"/>
        <v>0.030982529499940153</v>
      </c>
      <c r="G20" s="23">
        <f t="shared" si="2"/>
        <v>1.0156993646776835</v>
      </c>
    </row>
    <row r="21" spans="1:7" ht="25.5">
      <c r="A21" s="19">
        <f>CAL!B30</f>
        <v>72</v>
      </c>
      <c r="B21" s="2" t="str">
        <f>CAL!C30</f>
        <v> Accommodation &amp; foodservices</v>
      </c>
      <c r="C21">
        <f>CAL!M30</f>
        <v>1145536</v>
      </c>
      <c r="D21" s="22">
        <f t="shared" si="0"/>
        <v>0.09186654195771192</v>
      </c>
      <c r="E21">
        <f>US!M30</f>
        <v>10120951</v>
      </c>
      <c r="F21" s="22">
        <f t="shared" si="1"/>
        <v>0.09355250761819754</v>
      </c>
      <c r="G21" s="23">
        <f t="shared" si="2"/>
        <v>0.9819784022533494</v>
      </c>
    </row>
    <row r="22" spans="1:7" ht="39">
      <c r="A22" s="19">
        <f>CAL!B26</f>
        <v>56</v>
      </c>
      <c r="B22" s="2" t="str">
        <f>CAL!C26</f>
        <v> Administrative, support, waste management, remediation services</v>
      </c>
      <c r="C22">
        <f>CAL!M26</f>
        <v>933052</v>
      </c>
      <c r="D22" s="22">
        <f t="shared" si="0"/>
        <v>0.07482633518870382</v>
      </c>
      <c r="E22">
        <f>US!M26</f>
        <v>8261008</v>
      </c>
      <c r="F22" s="22">
        <f t="shared" si="1"/>
        <v>0.07636021692566151</v>
      </c>
      <c r="G22" s="23">
        <f t="shared" si="2"/>
        <v>0.9799125539618233</v>
      </c>
    </row>
    <row r="23" spans="1:7" ht="12.75">
      <c r="A23" s="19" t="str">
        <f>CAL!B17</f>
        <v> 31-33</v>
      </c>
      <c r="B23" s="2" t="str">
        <f>CAL!C17</f>
        <v> Manufacturing</v>
      </c>
      <c r="C23">
        <f>CAL!M17</f>
        <v>1605602</v>
      </c>
      <c r="D23" s="22">
        <f t="shared" si="0"/>
        <v>0.12876164825931807</v>
      </c>
      <c r="E23">
        <f>US!M17</f>
        <v>14664385</v>
      </c>
      <c r="F23" s="22">
        <f t="shared" si="1"/>
        <v>0.13554951401589455</v>
      </c>
      <c r="G23" s="23">
        <f t="shared" si="2"/>
        <v>0.9499233486312572</v>
      </c>
    </row>
    <row r="24" spans="1:7" ht="25.5">
      <c r="A24" s="19" t="str">
        <f>CAL!B20</f>
        <v> 48-49</v>
      </c>
      <c r="B24" s="2" t="str">
        <f>CAL!C20</f>
        <v> Transportation &amp; warehousing</v>
      </c>
      <c r="C24">
        <f>CAL!M20</f>
        <v>397266</v>
      </c>
      <c r="D24" s="22">
        <f t="shared" si="0"/>
        <v>0.03185884481794757</v>
      </c>
      <c r="E24">
        <f>US!M20</f>
        <v>3650859</v>
      </c>
      <c r="F24" s="22">
        <f t="shared" si="1"/>
        <v>0.03374653374079818</v>
      </c>
      <c r="G24" s="23">
        <f t="shared" si="2"/>
        <v>0.9440627313800684</v>
      </c>
    </row>
    <row r="25" spans="1:7" ht="12.75">
      <c r="A25" s="19" t="str">
        <f>CAL!B19</f>
        <v> 44-45</v>
      </c>
      <c r="B25" s="2" t="str">
        <f>CAL!C19</f>
        <v> Retail trade</v>
      </c>
      <c r="C25">
        <f>CAL!M19</f>
        <v>1522014</v>
      </c>
      <c r="D25" s="22">
        <f t="shared" si="0"/>
        <v>0.12205828799027264</v>
      </c>
      <c r="E25">
        <f>US!M19</f>
        <v>14623228</v>
      </c>
      <c r="F25" s="22">
        <f t="shared" si="1"/>
        <v>0.13516908133164954</v>
      </c>
      <c r="G25" s="23">
        <f t="shared" si="2"/>
        <v>0.9030044947245859</v>
      </c>
    </row>
    <row r="26" spans="1:7" ht="12.75">
      <c r="A26" s="19">
        <f>CAL!B22</f>
        <v>52</v>
      </c>
      <c r="B26" s="2" t="str">
        <f>CAL!C22</f>
        <v> Finance &amp; insurance</v>
      </c>
      <c r="C26">
        <f>CAL!M22</f>
        <v>681626</v>
      </c>
      <c r="D26" s="22">
        <f t="shared" si="0"/>
        <v>0.05466316512834808</v>
      </c>
      <c r="E26">
        <f>US!M22</f>
        <v>6578817</v>
      </c>
      <c r="F26" s="22">
        <f t="shared" si="1"/>
        <v>0.060810968011921755</v>
      </c>
      <c r="G26" s="23">
        <f t="shared" si="2"/>
        <v>0.8989030583698582</v>
      </c>
    </row>
    <row r="27" spans="1:7" ht="39">
      <c r="A27" s="19">
        <f>CAL!B25</f>
        <v>55</v>
      </c>
      <c r="B27" s="2" t="str">
        <f>CAL!C25</f>
        <v> Management of companies and enterprises</v>
      </c>
      <c r="C27">
        <f>CAL!M25</f>
        <v>269086</v>
      </c>
      <c r="D27" s="22">
        <f t="shared" si="0"/>
        <v>0.021579418114518332</v>
      </c>
      <c r="E27">
        <f>US!M25</f>
        <v>2607962</v>
      </c>
      <c r="F27" s="22">
        <f t="shared" si="1"/>
        <v>0.024106567146997323</v>
      </c>
      <c r="G27" s="23">
        <f t="shared" si="2"/>
        <v>0.8951676106735186</v>
      </c>
    </row>
    <row r="28" spans="1:7" ht="25.5">
      <c r="A28" s="19">
        <f>CAL!B28</f>
        <v>62</v>
      </c>
      <c r="B28" s="2" t="str">
        <f>CAL!C28</f>
        <v> Health care &amp; social assistance</v>
      </c>
      <c r="C28">
        <f>CAL!M28</f>
        <v>1443301</v>
      </c>
      <c r="D28" s="22">
        <f t="shared" si="0"/>
        <v>0.11574587954818319</v>
      </c>
      <c r="E28">
        <f>US!M28</f>
        <v>15143561</v>
      </c>
      <c r="F28" s="22">
        <f t="shared" si="1"/>
        <v>0.1399787535597336</v>
      </c>
      <c r="G28" s="23">
        <f t="shared" si="2"/>
        <v>0.8268817703023092</v>
      </c>
    </row>
    <row r="29" spans="1:7" ht="12.75">
      <c r="A29" s="19">
        <f>CAL!B15</f>
        <v>22</v>
      </c>
      <c r="B29" s="2" t="str">
        <f>CAL!C15</f>
        <v> Utilities</v>
      </c>
      <c r="C29">
        <f>CAL!M15</f>
        <v>57461</v>
      </c>
      <c r="D29" s="22">
        <f t="shared" si="0"/>
        <v>0.00460809906230104</v>
      </c>
      <c r="E29">
        <f>US!M15</f>
        <v>663044</v>
      </c>
      <c r="F29" s="22">
        <f t="shared" si="1"/>
        <v>0.00612881426470696</v>
      </c>
      <c r="G29" s="23">
        <f t="shared" si="2"/>
        <v>0.7518744839172198</v>
      </c>
    </row>
    <row r="30" spans="1:7" ht="12.75">
      <c r="A30" s="19">
        <f>CAL!B14</f>
        <v>21</v>
      </c>
      <c r="B30" s="2" t="str">
        <f>CAL!C14</f>
        <v> Mining</v>
      </c>
      <c r="C30">
        <f>CAL!M14</f>
        <v>20507</v>
      </c>
      <c r="D30" s="22">
        <f t="shared" si="0"/>
        <v>0.0016445639211048787</v>
      </c>
      <c r="E30">
        <f>US!M14</f>
        <v>487786</v>
      </c>
      <c r="F30" s="22">
        <f t="shared" si="1"/>
        <v>0.004508825650973916</v>
      </c>
      <c r="G30" s="23">
        <f t="shared" si="2"/>
        <v>0.3647432942432913</v>
      </c>
    </row>
    <row r="31" spans="1:6" s="3" customFormat="1" ht="12.75">
      <c r="A31" s="21"/>
      <c r="B31" s="4" t="str">
        <f>CAL!C32</f>
        <v>TOTAL</v>
      </c>
      <c r="C31" s="3">
        <f>CAL!M32</f>
        <v>12469567</v>
      </c>
      <c r="D31" s="5">
        <f t="shared" si="0"/>
        <v>1</v>
      </c>
      <c r="E31" s="3">
        <f>US!M32</f>
        <v>108184711</v>
      </c>
      <c r="F31" s="5">
        <f t="shared" si="1"/>
        <v>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34"/>
  <sheetViews>
    <sheetView tabSelected="1" workbookViewId="0" topLeftCell="A1">
      <selection activeCell="F24" sqref="F24"/>
    </sheetView>
  </sheetViews>
  <sheetFormatPr defaultColWidth="11.00390625" defaultRowHeight="12.75"/>
  <cols>
    <col min="3" max="4" width="21.125" style="0" customWidth="1"/>
    <col min="5" max="5" width="15.625" style="0" customWidth="1"/>
    <col min="6" max="6" width="21.875" style="0" customWidth="1"/>
    <col min="7" max="7" width="12.75390625" style="0" customWidth="1"/>
    <col min="8" max="8" width="23.875" style="0" customWidth="1"/>
    <col min="9" max="9" width="21.125" style="0" customWidth="1"/>
    <col min="10" max="10" width="15.75390625" style="0" customWidth="1"/>
  </cols>
  <sheetData>
    <row r="1" ht="12.75">
      <c r="A1" t="s">
        <v>49</v>
      </c>
    </row>
    <row r="2" ht="12.75">
      <c r="A2" t="s">
        <v>50</v>
      </c>
    </row>
    <row r="3" ht="12.75">
      <c r="A3" t="s">
        <v>51</v>
      </c>
    </row>
    <row r="4" ht="12.75">
      <c r="A4" t="s">
        <v>52</v>
      </c>
    </row>
    <row r="12" spans="2:3" ht="12.75">
      <c r="B12" s="6" t="str">
        <f>CAL!B12</f>
        <v>code</v>
      </c>
      <c r="C12" t="str">
        <f>CAL!C12</f>
        <v>1997 NAICS Description</v>
      </c>
    </row>
    <row r="13" spans="2:10" ht="64.5">
      <c r="B13" s="6"/>
      <c r="C13" t="s">
        <v>61</v>
      </c>
      <c r="D13" s="12" t="s">
        <v>54</v>
      </c>
      <c r="E13" s="8" t="s">
        <v>55</v>
      </c>
      <c r="F13" s="14" t="s">
        <v>53</v>
      </c>
      <c r="G13" s="10" t="s">
        <v>56</v>
      </c>
      <c r="H13" s="2" t="s">
        <v>58</v>
      </c>
      <c r="I13" s="2" t="s">
        <v>57</v>
      </c>
      <c r="J13" s="2" t="s">
        <v>59</v>
      </c>
    </row>
    <row r="14" spans="2:10" ht="12.75">
      <c r="B14" s="6">
        <f>CAL!B14</f>
        <v>21</v>
      </c>
      <c r="C14" s="2" t="str">
        <f>CAL!C14</f>
        <v> Mining</v>
      </c>
      <c r="D14" s="13">
        <f>US!L14</f>
        <v>0.03791880252273063</v>
      </c>
      <c r="E14" s="9">
        <f>US!K14/US!K$32</f>
        <v>0.007236024549306129</v>
      </c>
      <c r="F14" s="15">
        <f>CAL!L14</f>
        <v>0.00960405629270513</v>
      </c>
      <c r="G14" s="11">
        <f>CAL!K14/CAL!K$32</f>
        <v>0.0026986970766900717</v>
      </c>
      <c r="H14" s="17">
        <f>CAL!K14*(1+D14)</f>
        <v>980527.0823372363</v>
      </c>
      <c r="I14" s="1">
        <f>CAL!J14</f>
        <v>953778</v>
      </c>
      <c r="J14" s="18">
        <f>I14-H14</f>
        <v>-26749.082337236265</v>
      </c>
    </row>
    <row r="15" spans="2:10" ht="12.75">
      <c r="B15" s="6">
        <f>CAL!B15</f>
        <v>22</v>
      </c>
      <c r="C15" s="2" t="str">
        <f>CAL!C15</f>
        <v> Utilities</v>
      </c>
      <c r="D15" s="13">
        <f>US!L15</f>
        <v>0.1591254620479849</v>
      </c>
      <c r="E15" s="9">
        <f>US!K15/US!K$32</f>
        <v>0.012731837663035907</v>
      </c>
      <c r="F15" s="15">
        <f>CAL!L15</f>
        <v>0.2343046331044382</v>
      </c>
      <c r="G15" s="11">
        <f>CAL!K15/CAL!K$32</f>
        <v>0.008828489230094595</v>
      </c>
      <c r="H15" s="17">
        <f>CAL!K15*(1+D15)</f>
        <v>3582274.9222083734</v>
      </c>
      <c r="I15" s="1">
        <f>CAL!J15</f>
        <v>3814616</v>
      </c>
      <c r="J15" s="18">
        <f aca="true" t="shared" si="0" ref="J15:J32">I15-H15</f>
        <v>232341.07779162657</v>
      </c>
    </row>
    <row r="16" spans="2:10" ht="12.75">
      <c r="B16" s="6">
        <f>CAL!B16</f>
        <v>23</v>
      </c>
      <c r="C16" s="2" t="str">
        <f>CAL!C16</f>
        <v> Construction</v>
      </c>
      <c r="D16" s="13">
        <f>US!L16</f>
        <v>0.4562039144124606</v>
      </c>
      <c r="E16" s="9">
        <f>US!K16/US!K$32</f>
        <v>0.06060142922550023</v>
      </c>
      <c r="F16" s="15">
        <f>CAL!L16</f>
        <v>0.7189238397072688</v>
      </c>
      <c r="G16" s="11">
        <f>CAL!K16/CAL!K$32</f>
        <v>0.054698298047572556</v>
      </c>
      <c r="H16" s="17">
        <f>CAL!K16*(1+D16)</f>
        <v>27882909.09347021</v>
      </c>
      <c r="I16" s="1">
        <f>CAL!J16</f>
        <v>32913383</v>
      </c>
      <c r="J16" s="18">
        <f t="shared" si="0"/>
        <v>5030473.906529792</v>
      </c>
    </row>
    <row r="17" spans="2:10" ht="12.75">
      <c r="B17" s="6" t="str">
        <f>CAL!B17</f>
        <v> 31-33</v>
      </c>
      <c r="C17" s="2" t="str">
        <f>CAL!C17</f>
        <v> Manufacturing</v>
      </c>
      <c r="D17" s="13">
        <f>US!L17</f>
        <v>0.009400138392025137</v>
      </c>
      <c r="E17" s="9">
        <f>US!K17/US!K$32</f>
        <v>0.19824501595647034</v>
      </c>
      <c r="F17" s="15">
        <f>CAL!L17</f>
        <v>0.0029691080288980183</v>
      </c>
      <c r="G17" s="11">
        <f>CAL!K17/CAL!K$32</f>
        <v>0.18786182528134554</v>
      </c>
      <c r="H17" s="17">
        <f>CAL!K17*(1+D17)</f>
        <v>66381027.87225372</v>
      </c>
      <c r="I17" s="1">
        <f>CAL!J17</f>
        <v>65958105</v>
      </c>
      <c r="J17" s="18">
        <f t="shared" si="0"/>
        <v>-422922.87225372344</v>
      </c>
    </row>
    <row r="18" spans="2:10" ht="12.75">
      <c r="B18" s="6">
        <f>CAL!B18</f>
        <v>42</v>
      </c>
      <c r="C18" s="2" t="str">
        <f>CAL!C18</f>
        <v> Wholesale trade</v>
      </c>
      <c r="D18" s="13">
        <f>US!L18</f>
        <v>0.21092393074381988</v>
      </c>
      <c r="E18" s="9">
        <f>US!K18/US!K$32</f>
        <v>0.07477228243713255</v>
      </c>
      <c r="F18" s="15">
        <f>CAL!L18</f>
        <v>0.3103101670708173</v>
      </c>
      <c r="G18" s="11">
        <f>CAL!K18/CAL!K$32</f>
        <v>0.08534258246894807</v>
      </c>
      <c r="H18" s="17">
        <f>CAL!K18*(1+D18)</f>
        <v>36176347.5872759</v>
      </c>
      <c r="I18" s="1">
        <f>CAL!J18</f>
        <v>39145511</v>
      </c>
      <c r="J18" s="18">
        <f t="shared" si="0"/>
        <v>2969163.4127241</v>
      </c>
    </row>
    <row r="19" spans="2:10" ht="12.75">
      <c r="B19" s="6" t="str">
        <f>CAL!B19</f>
        <v> 44-45</v>
      </c>
      <c r="C19" s="2" t="str">
        <f>CAL!C19</f>
        <v> Retail trade</v>
      </c>
      <c r="D19" s="13">
        <f>US!L19</f>
        <v>0.27118958912134183</v>
      </c>
      <c r="E19" s="9">
        <f>US!K19/US!K$32</f>
        <v>0.08252386162422243</v>
      </c>
      <c r="F19" s="15">
        <f>CAL!L19</f>
        <v>0.41098698915069026</v>
      </c>
      <c r="G19" s="11">
        <f>CAL!K19/CAL!K$32</f>
        <v>0.07530913579941216</v>
      </c>
      <c r="H19" s="17">
        <f>CAL!K19*(1+D19)</f>
        <v>33511978.340422895</v>
      </c>
      <c r="I19" s="1">
        <f>CAL!J19</f>
        <v>37197414</v>
      </c>
      <c r="J19" s="18">
        <f t="shared" si="0"/>
        <v>3685435.659577105</v>
      </c>
    </row>
    <row r="20" spans="2:10" ht="25.5">
      <c r="B20" s="6" t="str">
        <f>CAL!B20</f>
        <v> 48-49</v>
      </c>
      <c r="C20" s="2" t="str">
        <f>CAL!C20</f>
        <v> Transportation &amp; warehousing</v>
      </c>
      <c r="D20" s="13">
        <f>US!L20</f>
        <v>0.4085502227656408</v>
      </c>
      <c r="E20" s="9">
        <f>US!K20/US!K$32</f>
        <v>0.028649467813270626</v>
      </c>
      <c r="F20" s="15">
        <f>CAL!L20</f>
        <v>0.4050688018903664</v>
      </c>
      <c r="G20" s="11">
        <f>CAL!K20/CAL!K$32</f>
        <v>0.026693220844548195</v>
      </c>
      <c r="H20" s="17">
        <f>CAL!K20*(1+D20)</f>
        <v>13161803.162571156</v>
      </c>
      <c r="I20" s="1">
        <f>CAL!J20</f>
        <v>13129272</v>
      </c>
      <c r="J20" s="18">
        <f t="shared" si="0"/>
        <v>-32531.162571156397</v>
      </c>
    </row>
    <row r="21" spans="2:10" ht="12.75">
      <c r="B21" s="6">
        <f>CAL!B21</f>
        <v>51</v>
      </c>
      <c r="C21" s="2" t="str">
        <f>CAL!C21</f>
        <v> Information</v>
      </c>
      <c r="D21" s="13">
        <f>US!L21</f>
        <v>0.5087153132217412</v>
      </c>
      <c r="E21" s="9">
        <f>US!K21/US!K$32</f>
        <v>0.04504857641940244</v>
      </c>
      <c r="F21" s="15">
        <f>CAL!L21</f>
        <v>0.5359107928740542</v>
      </c>
      <c r="G21" s="11">
        <f>CAL!K21/CAL!K$32</f>
        <v>0.06532739745764542</v>
      </c>
      <c r="H21" s="17">
        <f>CAL!K21*(1+D21)</f>
        <v>34502036.52711232</v>
      </c>
      <c r="I21" s="1">
        <f>CAL!J21</f>
        <v>35123956</v>
      </c>
      <c r="J21" s="18">
        <f t="shared" si="0"/>
        <v>621919.4728876799</v>
      </c>
    </row>
    <row r="22" spans="2:10" ht="12.75">
      <c r="B22" s="6">
        <f>CAL!B22</f>
        <v>52</v>
      </c>
      <c r="C22" s="2" t="str">
        <f>CAL!C22</f>
        <v> Finance &amp; insurance</v>
      </c>
      <c r="D22" s="13">
        <f>US!L22</f>
        <v>0.4280407156112547</v>
      </c>
      <c r="E22" s="9">
        <f>US!K22/US!K$32</f>
        <v>0.09204138751575817</v>
      </c>
      <c r="F22" s="15">
        <f>CAL!L22</f>
        <v>0.4378788637379306</v>
      </c>
      <c r="G22" s="11">
        <f>CAL!K22/CAL!K$32</f>
        <v>0.08472908419923739</v>
      </c>
      <c r="H22" s="17">
        <f>CAL!K22*(1+D22)</f>
        <v>42356023.214597985</v>
      </c>
      <c r="I22" s="1">
        <f>CAL!J22</f>
        <v>42647825</v>
      </c>
      <c r="J22" s="18">
        <f t="shared" si="0"/>
        <v>291801.78540201485</v>
      </c>
    </row>
    <row r="23" spans="2:10" ht="25.5">
      <c r="B23" s="6">
        <f>CAL!B23</f>
        <v>53</v>
      </c>
      <c r="C23" s="2" t="str">
        <f>CAL!C23</f>
        <v> Real estate &amp; rental &amp; leasing</v>
      </c>
      <c r="D23" s="13">
        <f>US!L23</f>
        <v>0.4479611892697528</v>
      </c>
      <c r="E23" s="9">
        <f>US!K23/US!K$32</f>
        <v>0.014470049283478259</v>
      </c>
      <c r="F23" s="15">
        <f>CAL!L23</f>
        <v>0.4530705484337755</v>
      </c>
      <c r="G23" s="11">
        <f>CAL!K23/CAL!K$32</f>
        <v>0.01875036349160442</v>
      </c>
      <c r="H23" s="17">
        <f>CAL!K23*(1+D23)</f>
        <v>9504049.464224583</v>
      </c>
      <c r="I23" s="1">
        <f>CAL!J23</f>
        <v>9537586</v>
      </c>
      <c r="J23" s="18">
        <f t="shared" si="0"/>
        <v>33536.53577541746</v>
      </c>
    </row>
    <row r="24" spans="2:10" ht="25.5">
      <c r="B24" s="6">
        <f>CAL!B24</f>
        <v>54</v>
      </c>
      <c r="C24" s="2" t="str">
        <f>CAL!C24</f>
        <v> Professional, scientific, &amp; technical services</v>
      </c>
      <c r="D24" s="13">
        <f>US!L24</f>
        <v>0.5973525721662046</v>
      </c>
      <c r="E24" s="9">
        <f>US!K24/US!K$32</f>
        <v>0.08050709885716664</v>
      </c>
      <c r="F24" s="15">
        <f>CAL!L24</f>
        <v>0.6922479160809357</v>
      </c>
      <c r="G24" s="11">
        <f>CAL!K24/CAL!K$32</f>
        <v>0.10314004269449299</v>
      </c>
      <c r="H24" s="17">
        <f>CAL!K24*(1+D24)</f>
        <v>57672684.57064551</v>
      </c>
      <c r="I24" s="1">
        <f>CAL!J24</f>
        <v>61098897</v>
      </c>
      <c r="J24" s="18">
        <f t="shared" si="0"/>
        <v>3426212.429354489</v>
      </c>
    </row>
    <row r="25" spans="2:10" ht="39">
      <c r="B25" s="6">
        <f>CAL!B25</f>
        <v>55</v>
      </c>
      <c r="C25" s="2" t="str">
        <f>CAL!C25</f>
        <v> Management of companies and enterprises</v>
      </c>
      <c r="D25" s="13">
        <f>US!L25</f>
        <v>0.16204242491064189</v>
      </c>
      <c r="E25" s="9">
        <f>US!K25/US!K$32</f>
        <v>0.05364071743045067</v>
      </c>
      <c r="F25" s="15">
        <f>CAL!L25</f>
        <v>0.1356048462021285</v>
      </c>
      <c r="G25" s="11">
        <f>CAL!K25/CAL!K$32</f>
        <v>0.04913478935578145</v>
      </c>
      <c r="H25" s="17">
        <f>CAL!K25*(1+D25)</f>
        <v>19987255.20904493</v>
      </c>
      <c r="I25" s="1">
        <f>CAL!J25</f>
        <v>19532526</v>
      </c>
      <c r="J25" s="18">
        <f t="shared" si="0"/>
        <v>-454729.2090449296</v>
      </c>
    </row>
    <row r="26" spans="2:10" ht="39">
      <c r="B26" s="6">
        <f>CAL!B26</f>
        <v>56</v>
      </c>
      <c r="C26" s="2" t="str">
        <f>CAL!C26</f>
        <v> Administrative, support, waste management, remediation services</v>
      </c>
      <c r="D26" s="13">
        <f>US!L26</f>
        <v>0.41895619623448405</v>
      </c>
      <c r="E26" s="9">
        <f>US!K26/US!K$32</f>
        <v>0.04778158960703478</v>
      </c>
      <c r="F26" s="15">
        <f>CAL!L26</f>
        <v>0.34436980165451914</v>
      </c>
      <c r="G26" s="11">
        <f>CAL!K26/CAL!K$32</f>
        <v>0.05106077244825809</v>
      </c>
      <c r="H26" s="17">
        <f>CAL!K26*(1+D26)</f>
        <v>25362872.860609375</v>
      </c>
      <c r="I26" s="1">
        <f>CAL!J26</f>
        <v>24029692</v>
      </c>
      <c r="J26" s="18">
        <f t="shared" si="0"/>
        <v>-1333180.860609375</v>
      </c>
    </row>
    <row r="27" spans="2:10" ht="12.75">
      <c r="B27" s="6">
        <f>CAL!B27</f>
        <v>61</v>
      </c>
      <c r="C27" s="2" t="str">
        <f>CAL!C27</f>
        <v> Educational services</v>
      </c>
      <c r="D27" s="13">
        <f>US!L27</f>
        <v>0.5970358834207161</v>
      </c>
      <c r="E27" s="9">
        <f>US!K27/US!K$32</f>
        <v>0.002214314094528291</v>
      </c>
      <c r="F27" s="15">
        <f>CAL!L27</f>
        <v>0.5493531119881846</v>
      </c>
      <c r="G27" s="11">
        <f>CAL!K27/CAL!K$32</f>
        <v>0.0027388016683452996</v>
      </c>
      <c r="H27" s="17">
        <f>CAL!K27*(1+D27)</f>
        <v>1531148.5710143112</v>
      </c>
      <c r="I27" s="1">
        <f>CAL!J27</f>
        <v>1485433</v>
      </c>
      <c r="J27" s="18">
        <f t="shared" si="0"/>
        <v>-45715.571014311165</v>
      </c>
    </row>
    <row r="28" spans="2:10" ht="25.5">
      <c r="B28" s="6">
        <f>CAL!B28</f>
        <v>62</v>
      </c>
      <c r="C28" s="2" t="str">
        <f>CAL!C28</f>
        <v> Health care &amp; social assistance</v>
      </c>
      <c r="D28" s="13">
        <f>US!L28</f>
        <v>0.3151056340257003</v>
      </c>
      <c r="E28" s="9">
        <f>US!K28/US!K$32</f>
        <v>0.13158341520981118</v>
      </c>
      <c r="F28" s="15">
        <f>CAL!L28</f>
        <v>0.35386442054072864</v>
      </c>
      <c r="G28" s="11">
        <f>CAL!K28/CAL!K$32</f>
        <v>0.10960736016468872</v>
      </c>
      <c r="H28" s="17">
        <f>CAL!K28*(1+D28)</f>
        <v>50459440.624185644</v>
      </c>
      <c r="I28" s="1">
        <f>CAL!J28</f>
        <v>51946581</v>
      </c>
      <c r="J28" s="18">
        <f t="shared" si="0"/>
        <v>1487140.375814356</v>
      </c>
    </row>
    <row r="29" spans="2:10" ht="25.5">
      <c r="B29" s="6">
        <f>CAL!B29</f>
        <v>71</v>
      </c>
      <c r="C29" s="2" t="str">
        <f>CAL!C29</f>
        <v> Arts, entertainment, &amp; recreation</v>
      </c>
      <c r="D29" s="13">
        <f>US!L29</f>
        <v>0.37781019482773087</v>
      </c>
      <c r="E29" s="9">
        <f>US!K29/US!K$32</f>
        <v>0.011407182454414425</v>
      </c>
      <c r="F29" s="15">
        <f>CAL!L29</f>
        <v>0.38816790058049516</v>
      </c>
      <c r="G29" s="11">
        <f>CAL!K29/CAL!K$32</f>
        <v>0.020014965048801237</v>
      </c>
      <c r="H29" s="17">
        <f>CAL!K29*(1+D29)</f>
        <v>9653533.438967248</v>
      </c>
      <c r="I29" s="1">
        <f>CAL!J29</f>
        <v>9726104</v>
      </c>
      <c r="J29" s="18">
        <f t="shared" si="0"/>
        <v>72570.56103275158</v>
      </c>
    </row>
    <row r="30" spans="2:10" ht="25.5">
      <c r="B30" s="6">
        <f>CAL!B30</f>
        <v>72</v>
      </c>
      <c r="C30" s="2" t="str">
        <f>CAL!C30</f>
        <v> Accommodation &amp; foodservices</v>
      </c>
      <c r="D30" s="13">
        <f>US!L30</f>
        <v>0.31489441279302044</v>
      </c>
      <c r="E30" s="9">
        <f>US!K30/US!K$32</f>
        <v>0.03375032335258965</v>
      </c>
      <c r="F30" s="15">
        <f>CAL!L30</f>
        <v>0.38194152124788283</v>
      </c>
      <c r="G30" s="11">
        <f>CAL!K30/CAL!K$32</f>
        <v>0.032723867042929</v>
      </c>
      <c r="H30" s="17">
        <f>CAL!K30*(1+D30)</f>
        <v>15062517.856234364</v>
      </c>
      <c r="I30" s="1">
        <f>CAL!J30</f>
        <v>15830563</v>
      </c>
      <c r="J30" s="18">
        <f t="shared" si="0"/>
        <v>768045.1437656358</v>
      </c>
    </row>
    <row r="31" spans="2:10" ht="25.5">
      <c r="B31" s="6">
        <f>CAL!B31</f>
        <v>81</v>
      </c>
      <c r="C31" s="2" t="str">
        <f>CAL!C31</f>
        <v> Other services (except public administration)</v>
      </c>
      <c r="D31" s="13">
        <f>US!L31</f>
        <v>0.23602659592523284</v>
      </c>
      <c r="E31" s="9">
        <f>US!K31/US!K$32</f>
        <v>0.022795426506427297</v>
      </c>
      <c r="F31" s="15">
        <f>CAL!L31</f>
        <v>0.3008809055388206</v>
      </c>
      <c r="G31" s="11">
        <f>CAL!K31/CAL!K$32</f>
        <v>0.021340307679604802</v>
      </c>
      <c r="H31" s="17">
        <f>CAL!K31*(1+D31)</f>
        <v>9233589.597694537</v>
      </c>
      <c r="I31" s="1">
        <f>CAL!J31</f>
        <v>9718076</v>
      </c>
      <c r="J31" s="18">
        <f t="shared" si="0"/>
        <v>484486.4023054633</v>
      </c>
    </row>
    <row r="32" spans="2:10" s="3" customFormat="1" ht="12.75">
      <c r="B32" s="24"/>
      <c r="C32" s="25" t="str">
        <f>CAL!C32</f>
        <v>TOTAL</v>
      </c>
      <c r="D32" s="26">
        <f>US!L32</f>
        <v>0.2903666385743088</v>
      </c>
      <c r="E32" s="27">
        <f>US!K32/US!K$32</f>
        <v>1</v>
      </c>
      <c r="F32" s="28">
        <f>CAL!L32</f>
        <v>0.3534530329082442</v>
      </c>
      <c r="G32" s="29">
        <f>CAL!K32/CAL!K$32</f>
        <v>1</v>
      </c>
      <c r="H32" s="30">
        <f>SUM(H14:H31)</f>
        <v>457002019.99487025</v>
      </c>
      <c r="I32" s="31">
        <f>CAL!J32</f>
        <v>473789318</v>
      </c>
      <c r="J32" s="32">
        <f t="shared" si="0"/>
        <v>16787298.005129755</v>
      </c>
    </row>
    <row r="34" spans="3:8" ht="12.75">
      <c r="C34" t="s">
        <v>60</v>
      </c>
      <c r="H34" s="7">
        <f>(H32-CAL!K32)/CAL!K32</f>
        <v>0.30549749964445416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 Campbell</dc:creator>
  <cp:keywords/>
  <dc:description/>
  <cp:lastModifiedBy>S Campbell</cp:lastModifiedBy>
  <dcterms:created xsi:type="dcterms:W3CDTF">2007-03-26T04:14:17Z</dcterms:created>
  <cp:category/>
  <cp:version/>
  <cp:contentType/>
  <cp:contentStatus/>
</cp:coreProperties>
</file>